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12585" yWindow="-15" windowWidth="12630" windowHeight="11760" tabRatio="697"/>
  </bookViews>
  <sheets>
    <sheet name="月菜單" sheetId="12" r:id="rId1"/>
    <sheet name="第1週" sheetId="8" r:id="rId2"/>
    <sheet name="Sheet1" sheetId="4" state="hidden" r:id="rId3"/>
    <sheet name="Sheet2" sheetId="5" state="hidden" r:id="rId4"/>
    <sheet name="Sheet3" sheetId="6" state="hidden" r:id="rId5"/>
    <sheet name="第2週" sheetId="14" r:id="rId6"/>
    <sheet name="第3週" sheetId="15" r:id="rId7"/>
    <sheet name="第4週" sheetId="19" r:id="rId8"/>
    <sheet name="第5週" sheetId="20" r:id="rId9"/>
  </sheets>
  <definedNames>
    <definedName name="_xlnm.Print_Area" localSheetId="0">月菜單!$A$1:$P$27</definedName>
    <definedName name="_xlnm.Print_Area" localSheetId="1">第1週!$A$1:$AJ$40</definedName>
    <definedName name="_xlnm.Print_Area" localSheetId="5">第2週!$A$1:$AJ$41</definedName>
    <definedName name="_xlnm.Print_Area" localSheetId="6">第3週!$A$1:$AQ$39</definedName>
    <definedName name="_xlnm.Print_Area" localSheetId="7">第4週!$A$1:$AJ$40</definedName>
    <definedName name="_xlnm.Print_Area" localSheetId="8">第5週!$A$1:$AJ$40</definedName>
  </definedNames>
  <calcPr calcId="144525"/>
</workbook>
</file>

<file path=xl/calcChain.xml><?xml version="1.0" encoding="utf-8"?>
<calcChain xmlns="http://schemas.openxmlformats.org/spreadsheetml/2006/main">
  <c r="E15" i="15" l="1"/>
  <c r="G17" i="15"/>
  <c r="G14" i="15"/>
  <c r="F13" i="15"/>
  <c r="G12" i="15"/>
  <c r="G9" i="15"/>
  <c r="F8" i="15"/>
  <c r="F7" i="15"/>
  <c r="L24" i="14"/>
  <c r="L23" i="14"/>
  <c r="AI24" i="8"/>
  <c r="AG22" i="8"/>
  <c r="AI17" i="8"/>
  <c r="AH13" i="8"/>
  <c r="AI12" i="8"/>
  <c r="AI10" i="8"/>
  <c r="AI9" i="8"/>
  <c r="AH8" i="8"/>
  <c r="AG7" i="8"/>
  <c r="F23" i="14"/>
  <c r="G22" i="14"/>
  <c r="G17" i="14"/>
  <c r="G15" i="14"/>
  <c r="G14" i="14"/>
  <c r="F13" i="14"/>
  <c r="F12" i="14"/>
  <c r="G9" i="14"/>
  <c r="E8" i="14"/>
  <c r="F7" i="14"/>
  <c r="U11" i="19" l="1"/>
  <c r="S15" i="20"/>
  <c r="N14" i="20"/>
  <c r="M13" i="20"/>
  <c r="N12" i="20"/>
  <c r="F23" i="20"/>
  <c r="G22" i="20"/>
  <c r="T10" i="19"/>
  <c r="U9" i="19"/>
  <c r="T8" i="19"/>
  <c r="S7" i="19"/>
  <c r="U6" i="19"/>
  <c r="L23" i="19"/>
  <c r="L22" i="19"/>
  <c r="N14" i="19"/>
  <c r="M13" i="19"/>
  <c r="M12" i="19"/>
  <c r="AG15" i="15"/>
  <c r="AI14" i="15"/>
  <c r="AG13" i="15"/>
  <c r="AI12" i="15"/>
  <c r="AG8" i="15"/>
  <c r="AH7" i="15"/>
  <c r="AB15" i="15"/>
  <c r="AA14" i="15"/>
  <c r="AB13" i="15"/>
  <c r="AA12" i="15"/>
  <c r="AA23" i="15"/>
  <c r="AB22" i="15"/>
  <c r="U25" i="15"/>
  <c r="T24" i="15"/>
  <c r="AH23" i="14"/>
  <c r="AI22" i="14"/>
  <c r="T14" i="20"/>
  <c r="T12" i="14" l="1"/>
  <c r="E13" i="12" l="1"/>
  <c r="AG8" i="20"/>
  <c r="AG9" i="20"/>
  <c r="N8" i="20"/>
  <c r="M7" i="20"/>
  <c r="G8" i="19"/>
  <c r="T23" i="19"/>
  <c r="U22" i="19"/>
  <c r="T12" i="19"/>
  <c r="F6" i="12"/>
  <c r="E6" i="12"/>
  <c r="U26" i="14"/>
  <c r="T25" i="14"/>
  <c r="T24" i="14"/>
  <c r="U23" i="14"/>
  <c r="U22" i="14"/>
  <c r="U21" i="14"/>
  <c r="U17" i="14"/>
  <c r="S5" i="14"/>
  <c r="Q28" i="14" l="1"/>
  <c r="U7" i="15" l="1"/>
  <c r="N10" i="15"/>
  <c r="AA23" i="14" l="1"/>
  <c r="Q28" i="20"/>
  <c r="AE28" i="20"/>
  <c r="Z23" i="20"/>
  <c r="AB22" i="20"/>
  <c r="N24" i="20"/>
  <c r="M23" i="20"/>
  <c r="N22" i="20"/>
  <c r="G12" i="20"/>
  <c r="F14" i="20"/>
  <c r="E9" i="20"/>
  <c r="G8" i="20"/>
  <c r="F7" i="20"/>
  <c r="F7" i="19"/>
  <c r="Z8" i="19"/>
  <c r="AB15" i="19"/>
  <c r="E9" i="19"/>
  <c r="G13" i="20"/>
  <c r="F22" i="19"/>
  <c r="G14" i="19"/>
  <c r="G13" i="19"/>
  <c r="F12" i="19"/>
  <c r="AG5" i="15"/>
  <c r="Z6" i="15"/>
  <c r="Z5" i="15"/>
  <c r="Q28" i="15"/>
  <c r="AA7" i="15"/>
  <c r="Z8" i="15"/>
  <c r="Z10" i="15"/>
  <c r="AB9" i="15"/>
  <c r="AB9" i="19" l="1"/>
  <c r="AA7" i="19"/>
  <c r="U10" i="15"/>
  <c r="AH7" i="14"/>
  <c r="M7" i="15"/>
  <c r="G23" i="12" l="1"/>
  <c r="F23" i="12"/>
  <c r="E23" i="12"/>
  <c r="D23" i="12"/>
  <c r="C23" i="12"/>
  <c r="AG5" i="20" l="1"/>
  <c r="AI24" i="20"/>
  <c r="AH23" i="20"/>
  <c r="AI22" i="20"/>
  <c r="AI17" i="20"/>
  <c r="AI14" i="20"/>
  <c r="AH13" i="20"/>
  <c r="AH12" i="20"/>
  <c r="AH7" i="20"/>
  <c r="C28" i="20" l="1"/>
  <c r="N9" i="19" l="1"/>
  <c r="C28" i="14" l="1"/>
  <c r="F29" i="20" l="1"/>
  <c r="D31" i="20" s="1"/>
  <c r="G17" i="20"/>
  <c r="G29" i="14" l="1"/>
  <c r="D32" i="14" s="1"/>
  <c r="F29" i="14"/>
  <c r="D31" i="14" s="1"/>
  <c r="G29" i="20"/>
  <c r="D32" i="20" s="1"/>
  <c r="AE28" i="8" l="1"/>
  <c r="G24" i="19"/>
  <c r="G23" i="19"/>
  <c r="AI15" i="19"/>
  <c r="AI14" i="19"/>
  <c r="Z12" i="19"/>
  <c r="AG12" i="14"/>
  <c r="AA15" i="14"/>
  <c r="AB14" i="14"/>
  <c r="AA13" i="14"/>
  <c r="AB12" i="14"/>
  <c r="AA7" i="20" l="1"/>
  <c r="AB8" i="20"/>
  <c r="AB9" i="20"/>
  <c r="AA13" i="20"/>
  <c r="AB14" i="20"/>
  <c r="U12" i="19" l="1"/>
  <c r="AE28" i="19" l="1"/>
  <c r="C28" i="19"/>
  <c r="AE28" i="15"/>
  <c r="C28" i="15"/>
  <c r="AE28" i="14"/>
  <c r="T11" i="20"/>
  <c r="M7" i="19"/>
  <c r="AA9" i="14"/>
  <c r="M14" i="14"/>
  <c r="M7" i="14"/>
  <c r="G21" i="12" l="1"/>
  <c r="C21" i="12"/>
  <c r="D21" i="12"/>
  <c r="E21" i="12"/>
  <c r="G18" i="12"/>
  <c r="F18" i="12"/>
  <c r="E18" i="12"/>
  <c r="D18" i="12"/>
  <c r="C18" i="12"/>
  <c r="G17" i="12"/>
  <c r="F17" i="12"/>
  <c r="E17" i="12"/>
  <c r="D17" i="12"/>
  <c r="C17" i="12"/>
  <c r="G16" i="12"/>
  <c r="E16" i="12"/>
  <c r="C16" i="12"/>
  <c r="T10" i="20" l="1"/>
  <c r="U8" i="20"/>
  <c r="U7" i="20"/>
  <c r="U21" i="20"/>
  <c r="U9" i="20"/>
  <c r="U12" i="20"/>
  <c r="AI10" i="19"/>
  <c r="AH13" i="19"/>
  <c r="AH12" i="19"/>
  <c r="AG5" i="19"/>
  <c r="AG29" i="19" s="1"/>
  <c r="AF30" i="19" s="1"/>
  <c r="J18" i="12" s="1"/>
  <c r="AB22" i="19"/>
  <c r="AA23" i="19"/>
  <c r="S5" i="19"/>
  <c r="G10" i="12"/>
  <c r="F10" i="12"/>
  <c r="E10" i="12"/>
  <c r="D10" i="12"/>
  <c r="E5" i="12"/>
  <c r="AI15" i="14"/>
  <c r="AI16" i="14"/>
  <c r="AI8" i="14"/>
  <c r="AB17" i="19"/>
  <c r="AA14" i="19"/>
  <c r="AB13" i="19"/>
  <c r="AB29" i="19" s="1"/>
  <c r="Y32" i="19" s="1"/>
  <c r="L17" i="12" s="1"/>
  <c r="Z5" i="19"/>
  <c r="N13" i="14"/>
  <c r="N12" i="14"/>
  <c r="AH23" i="19"/>
  <c r="AI22" i="19"/>
  <c r="AI17" i="19"/>
  <c r="AI9" i="19"/>
  <c r="AI8" i="19"/>
  <c r="AH7" i="19"/>
  <c r="AB22" i="14"/>
  <c r="AB17" i="14"/>
  <c r="Z10" i="14"/>
  <c r="AB8" i="14"/>
  <c r="AB7" i="14"/>
  <c r="M23" i="15"/>
  <c r="N22" i="15"/>
  <c r="N17" i="15"/>
  <c r="N14" i="15"/>
  <c r="M13" i="15"/>
  <c r="M12" i="15"/>
  <c r="N9" i="15"/>
  <c r="N8" i="15"/>
  <c r="AA29" i="19" l="1"/>
  <c r="Y31" i="19" s="1"/>
  <c r="K17" i="12" s="1"/>
  <c r="M29" i="15"/>
  <c r="K31" i="15" s="1"/>
  <c r="K10" i="12" s="1"/>
  <c r="AA29" i="14"/>
  <c r="Y31" i="14" s="1"/>
  <c r="AH29" i="19"/>
  <c r="AF31" i="19" s="1"/>
  <c r="K18" i="12" s="1"/>
  <c r="Z29" i="19"/>
  <c r="Y30" i="19" s="1"/>
  <c r="AI29" i="19"/>
  <c r="AF32" i="19" s="1"/>
  <c r="L18" i="12" s="1"/>
  <c r="AB29" i="14"/>
  <c r="Y32" i="14" s="1"/>
  <c r="N29" i="15"/>
  <c r="K32" i="15" s="1"/>
  <c r="L10" i="12" s="1"/>
  <c r="T12" i="15"/>
  <c r="U9" i="15"/>
  <c r="T8" i="15"/>
  <c r="P18" i="12" l="1"/>
  <c r="AF36" i="19"/>
  <c r="Y36" i="19"/>
  <c r="J17" i="12"/>
  <c r="P17" i="12" s="1"/>
  <c r="F23" i="15"/>
  <c r="C6" i="12"/>
  <c r="AH14" i="14"/>
  <c r="AI13" i="14"/>
  <c r="AI17" i="14"/>
  <c r="AH29" i="14" l="1"/>
  <c r="AF31" i="14" s="1"/>
  <c r="AI29" i="14"/>
  <c r="AF32" i="14" s="1"/>
  <c r="AB15" i="20" l="1"/>
  <c r="Z12" i="20"/>
  <c r="U20" i="20" l="1"/>
  <c r="S5" i="20"/>
  <c r="AB17" i="20"/>
  <c r="E20" i="12" l="1"/>
  <c r="G6" i="12" l="1"/>
  <c r="D11" i="12"/>
  <c r="E11" i="12"/>
  <c r="G11" i="12"/>
  <c r="G22" i="12"/>
  <c r="F22" i="12"/>
  <c r="E22" i="12"/>
  <c r="D22" i="12"/>
  <c r="C22" i="12"/>
  <c r="G19" i="12"/>
  <c r="F19" i="12"/>
  <c r="E19" i="12"/>
  <c r="D19" i="12"/>
  <c r="C19" i="12"/>
  <c r="G15" i="12"/>
  <c r="F15" i="12"/>
  <c r="E15" i="12"/>
  <c r="D15" i="12"/>
  <c r="C15" i="12"/>
  <c r="E14" i="12"/>
  <c r="G13" i="12"/>
  <c r="F13" i="12"/>
  <c r="D13" i="12"/>
  <c r="Z6" i="20"/>
  <c r="Z5" i="20"/>
  <c r="L6" i="19" l="1"/>
  <c r="L5" i="19"/>
  <c r="G17" i="19"/>
  <c r="E5" i="19"/>
  <c r="E29" i="19" s="1"/>
  <c r="D30" i="19" s="1"/>
  <c r="AH23" i="15"/>
  <c r="AI22" i="15"/>
  <c r="AI17" i="15"/>
  <c r="AB17" i="15"/>
  <c r="N17" i="19"/>
  <c r="N8" i="19"/>
  <c r="L29" i="19" l="1"/>
  <c r="G29" i="19"/>
  <c r="D32" i="19" s="1"/>
  <c r="F29" i="19"/>
  <c r="D31" i="19" s="1"/>
  <c r="S23" i="15"/>
  <c r="S22" i="15"/>
  <c r="U17" i="15"/>
  <c r="S5" i="15"/>
  <c r="S29" i="14"/>
  <c r="T29" i="14" l="1"/>
  <c r="R31" i="14" s="1"/>
  <c r="U29" i="14"/>
  <c r="Z6" i="14"/>
  <c r="AG5" i="14" l="1"/>
  <c r="AG29" i="14" s="1"/>
  <c r="AF30" i="14" s="1"/>
  <c r="AF36" i="14" s="1"/>
  <c r="Z5" i="14"/>
  <c r="Z29" i="14" s="1"/>
  <c r="Y30" i="14" s="1"/>
  <c r="Y36" i="14" s="1"/>
  <c r="AG5" i="8" l="1"/>
  <c r="AH29" i="20" l="1"/>
  <c r="AF31" i="20" s="1"/>
  <c r="AI29" i="20"/>
  <c r="AF32" i="20" s="1"/>
  <c r="L23" i="12" s="1"/>
  <c r="Z29" i="20"/>
  <c r="Y30" i="20" s="1"/>
  <c r="J22" i="12" s="1"/>
  <c r="K30" i="19"/>
  <c r="J15" i="12" s="1"/>
  <c r="K23" i="12" l="1"/>
  <c r="AB29" i="20"/>
  <c r="Y32" i="20" s="1"/>
  <c r="L22" i="12" s="1"/>
  <c r="AG29" i="20"/>
  <c r="AF30" i="20" s="1"/>
  <c r="J23" i="12" s="1"/>
  <c r="AA29" i="20"/>
  <c r="AF36" i="20" l="1"/>
  <c r="P23" i="12" s="1"/>
  <c r="Y31" i="20"/>
  <c r="K22" i="12" s="1"/>
  <c r="N17" i="20"/>
  <c r="Y36" i="20" l="1"/>
  <c r="P22" i="12" s="1"/>
  <c r="E4" i="12" l="1"/>
  <c r="L6" i="14" l="1"/>
  <c r="L6" i="15" l="1"/>
  <c r="AH29" i="8" l="1"/>
  <c r="O16" i="12" l="1"/>
  <c r="G14" i="12" l="1"/>
  <c r="E12" i="12"/>
  <c r="E3" i="12"/>
  <c r="L6" i="20"/>
  <c r="L5" i="20"/>
  <c r="E5" i="20"/>
  <c r="E29" i="20" s="1"/>
  <c r="D30" i="20" s="1"/>
  <c r="D36" i="20" s="1"/>
  <c r="S29" i="19"/>
  <c r="M29" i="19"/>
  <c r="Z29" i="15"/>
  <c r="Y30" i="15" s="1"/>
  <c r="J12" i="12" s="1"/>
  <c r="L29" i="20" l="1"/>
  <c r="K30" i="20" s="1"/>
  <c r="J20" i="12" s="1"/>
  <c r="K31" i="19"/>
  <c r="K15" i="12" s="1"/>
  <c r="U29" i="20"/>
  <c r="R32" i="20" s="1"/>
  <c r="U29" i="19"/>
  <c r="R32" i="19" s="1"/>
  <c r="N29" i="20"/>
  <c r="K32" i="20" s="1"/>
  <c r="T29" i="19"/>
  <c r="R31" i="19" s="1"/>
  <c r="M29" i="20"/>
  <c r="K31" i="20" s="1"/>
  <c r="S29" i="20"/>
  <c r="R30" i="20" s="1"/>
  <c r="T29" i="20"/>
  <c r="R31" i="20" s="1"/>
  <c r="N29" i="19"/>
  <c r="R30" i="19"/>
  <c r="AB29" i="15"/>
  <c r="Y32" i="15" s="1"/>
  <c r="L12" i="12" s="1"/>
  <c r="AA29" i="15"/>
  <c r="Y31" i="15" s="1"/>
  <c r="R36" i="19" l="1"/>
  <c r="R36" i="20"/>
  <c r="P21" i="12" s="1"/>
  <c r="K32" i="19"/>
  <c r="F29" i="15"/>
  <c r="D31" i="15" s="1"/>
  <c r="E5" i="15"/>
  <c r="E29" i="15" s="1"/>
  <c r="D30" i="15" s="1"/>
  <c r="G29" i="15" l="1"/>
  <c r="D32" i="15" s="1"/>
  <c r="K36" i="19"/>
  <c r="L15" i="12"/>
  <c r="J21" i="12"/>
  <c r="K21" i="12"/>
  <c r="L21" i="12"/>
  <c r="M21" i="12"/>
  <c r="M20" i="12"/>
  <c r="L20" i="12"/>
  <c r="K20" i="12"/>
  <c r="G20" i="12"/>
  <c r="F20" i="12"/>
  <c r="D20" i="12"/>
  <c r="C20" i="12"/>
  <c r="G9" i="12"/>
  <c r="M19" i="12"/>
  <c r="L19" i="12"/>
  <c r="K19" i="12"/>
  <c r="J19" i="12"/>
  <c r="D36" i="19" l="1"/>
  <c r="S29" i="15"/>
  <c r="R30" i="15" s="1"/>
  <c r="L5" i="15"/>
  <c r="L29" i="15" s="1"/>
  <c r="K30" i="15" s="1"/>
  <c r="J10" i="12" l="1"/>
  <c r="K36" i="15"/>
  <c r="T29" i="15"/>
  <c r="R31" i="15" s="1"/>
  <c r="U29" i="15"/>
  <c r="R32" i="15" s="1"/>
  <c r="L11" i="12" s="1"/>
  <c r="R36" i="15" l="1"/>
  <c r="AH29" i="15"/>
  <c r="AF31" i="15" s="1"/>
  <c r="AI29" i="15"/>
  <c r="AF32" i="15" s="1"/>
  <c r="AG29" i="15"/>
  <c r="AF30" i="15" s="1"/>
  <c r="R30" i="14"/>
  <c r="AF36" i="15" l="1"/>
  <c r="Y36" i="15"/>
  <c r="D36" i="15"/>
  <c r="K36" i="20" l="1"/>
  <c r="P20" i="12" s="1"/>
  <c r="P19" i="12"/>
  <c r="N17" i="14"/>
  <c r="N29" i="14" s="1"/>
  <c r="K32" i="14" s="1"/>
  <c r="R32" i="14"/>
  <c r="K7" i="12"/>
  <c r="M29" i="14"/>
  <c r="K31" i="14" s="1"/>
  <c r="K5" i="12" s="1"/>
  <c r="J8" i="12"/>
  <c r="J7" i="12"/>
  <c r="L5" i="14"/>
  <c r="L29" i="14" s="1"/>
  <c r="K30" i="14" s="1"/>
  <c r="E5" i="14"/>
  <c r="AF31" i="8"/>
  <c r="AG29" i="8"/>
  <c r="L16" i="12"/>
  <c r="K16" i="12"/>
  <c r="J16" i="12"/>
  <c r="L14" i="12"/>
  <c r="K14" i="12"/>
  <c r="J14" i="12"/>
  <c r="F14" i="12"/>
  <c r="D14" i="12"/>
  <c r="C14" i="12"/>
  <c r="L13" i="12"/>
  <c r="K13" i="12"/>
  <c r="J13" i="12"/>
  <c r="C13" i="12"/>
  <c r="K12" i="12"/>
  <c r="G12" i="12"/>
  <c r="F12" i="12"/>
  <c r="D12" i="12"/>
  <c r="C12" i="12"/>
  <c r="K11" i="12"/>
  <c r="J11" i="12"/>
  <c r="C11" i="12"/>
  <c r="C10" i="12"/>
  <c r="L9" i="12"/>
  <c r="K9" i="12"/>
  <c r="J9" i="12"/>
  <c r="F9" i="12"/>
  <c r="E9" i="12"/>
  <c r="D9" i="12"/>
  <c r="C9" i="12"/>
  <c r="K8" i="12"/>
  <c r="G8" i="12"/>
  <c r="F8" i="12"/>
  <c r="E8" i="12"/>
  <c r="D8" i="12"/>
  <c r="C8" i="12"/>
  <c r="G7" i="12"/>
  <c r="F7" i="12"/>
  <c r="E7" i="12"/>
  <c r="D7" i="12"/>
  <c r="C7" i="12"/>
  <c r="K6" i="12"/>
  <c r="J6" i="12"/>
  <c r="G5" i="12"/>
  <c r="F5" i="12"/>
  <c r="D5" i="12"/>
  <c r="C5" i="12"/>
  <c r="G4" i="12"/>
  <c r="F4" i="12"/>
  <c r="D4" i="12"/>
  <c r="C4" i="12"/>
  <c r="G3" i="12"/>
  <c r="F3" i="12"/>
  <c r="D3" i="12"/>
  <c r="C3" i="12"/>
  <c r="E29" i="14" l="1"/>
  <c r="D30" i="14" s="1"/>
  <c r="D36" i="14" s="1"/>
  <c r="P11" i="12"/>
  <c r="J5" i="12"/>
  <c r="K36" i="14"/>
  <c r="AF30" i="8"/>
  <c r="J3" i="12" s="1"/>
  <c r="L6" i="12"/>
  <c r="P6" i="12" s="1"/>
  <c r="R36" i="14"/>
  <c r="AI29" i="8"/>
  <c r="AF32" i="8" s="1"/>
  <c r="L3" i="12" s="1"/>
  <c r="P15" i="12"/>
  <c r="P14" i="12"/>
  <c r="K3" i="12"/>
  <c r="L5" i="12"/>
  <c r="P16" i="12"/>
  <c r="P9" i="12"/>
  <c r="P10" i="12"/>
  <c r="P12" i="12"/>
  <c r="P13" i="12"/>
  <c r="L8" i="12"/>
  <c r="P8" i="12" s="1"/>
  <c r="L4" i="12"/>
  <c r="J4" i="12" l="1"/>
  <c r="P5" i="12"/>
  <c r="L7" i="12"/>
  <c r="P7" i="12" s="1"/>
  <c r="K4" i="12"/>
  <c r="P3" i="12"/>
  <c r="AF36" i="8"/>
  <c r="P4" i="12" l="1"/>
</calcChain>
</file>

<file path=xl/sharedStrings.xml><?xml version="1.0" encoding="utf-8"?>
<sst xmlns="http://schemas.openxmlformats.org/spreadsheetml/2006/main" count="1016" uniqueCount="420">
  <si>
    <t>其他</t>
  </si>
  <si>
    <t>日期</t>
  </si>
  <si>
    <t>星期</t>
  </si>
  <si>
    <t>主食</t>
  </si>
  <si>
    <t>供應廠商電話:楊小姐0917612565</t>
    <phoneticPr fontId="1" type="noConversion"/>
  </si>
  <si>
    <t>供應廠商:晶品食品有限公司</t>
    <phoneticPr fontId="1" type="noConversion"/>
  </si>
  <si>
    <t>營養師:陳采瑜</t>
    <phoneticPr fontId="1" type="noConversion"/>
  </si>
  <si>
    <t>供應廠商營養師:陳采瑜</t>
    <phoneticPr fontId="1" type="noConversion"/>
  </si>
  <si>
    <t>廠商電話:08-7369730</t>
    <phoneticPr fontId="1" type="noConversion"/>
  </si>
  <si>
    <t>白米</t>
    <phoneticPr fontId="1" type="noConversion"/>
  </si>
  <si>
    <t>油脂與堅果種子類(份)</t>
    <phoneticPr fontId="1" type="noConversion"/>
  </si>
  <si>
    <t>乳品類(份)</t>
    <phoneticPr fontId="1" type="noConversion"/>
  </si>
  <si>
    <t>※每週1次有機蔬菜。</t>
    <phoneticPr fontId="1" type="noConversion"/>
  </si>
  <si>
    <t>※每日供應三菜一湯，若遇特殊情形(如颱風天、缺貨、停水【電】)請校方午秘委員允許廠商更改菜單，謝謝!</t>
    <phoneticPr fontId="1" type="noConversion"/>
  </si>
  <si>
    <t>水果</t>
    <phoneticPr fontId="1" type="noConversion"/>
  </si>
  <si>
    <t>其他</t>
    <phoneticPr fontId="1" type="noConversion"/>
  </si>
  <si>
    <t>營養供應比例</t>
    <phoneticPr fontId="1" type="noConversion"/>
  </si>
  <si>
    <t>年級</t>
    <phoneticPr fontId="1" type="noConversion"/>
  </si>
  <si>
    <t>營養師:</t>
    <phoneticPr fontId="1" type="noConversion"/>
  </si>
  <si>
    <t xml:space="preserve">午餐秘書: </t>
    <phoneticPr fontId="1" type="noConversion"/>
  </si>
  <si>
    <t>主任:</t>
    <phoneticPr fontId="1" type="noConversion"/>
  </si>
  <si>
    <t>校長:</t>
    <phoneticPr fontId="1" type="noConversion"/>
  </si>
  <si>
    <t>本公司一律使用國產豬、牛肉食材</t>
    <phoneticPr fontId="1" type="noConversion"/>
  </si>
  <si>
    <t>營養師:</t>
    <phoneticPr fontId="1" type="noConversion"/>
  </si>
  <si>
    <t xml:space="preserve">午餐秘書: </t>
    <phoneticPr fontId="1" type="noConversion"/>
  </si>
  <si>
    <t xml:space="preserve">                      </t>
    <phoneticPr fontId="1" type="noConversion"/>
  </si>
  <si>
    <t>校長:</t>
    <phoneticPr fontId="1" type="noConversion"/>
  </si>
  <si>
    <t>本公司一律使用國產豬、牛肉食材</t>
    <phoneticPr fontId="1" type="noConversion"/>
  </si>
  <si>
    <t>湯</t>
    <phoneticPr fontId="1" type="noConversion"/>
  </si>
  <si>
    <t>蔬菜類(份)</t>
    <phoneticPr fontId="1" type="noConversion"/>
  </si>
  <si>
    <t>副食</t>
    <phoneticPr fontId="1" type="noConversion"/>
  </si>
  <si>
    <t>熱量(kcal)</t>
    <phoneticPr fontId="1" type="noConversion"/>
  </si>
  <si>
    <t>項目</t>
    <phoneticPr fontId="1" type="noConversion"/>
  </si>
  <si>
    <r>
      <t>每人</t>
    </r>
    <r>
      <rPr>
        <sz val="12"/>
        <rFont val="Times New Roman"/>
        <family val="1"/>
      </rPr>
      <t>(g)</t>
    </r>
    <phoneticPr fontId="1" type="noConversion"/>
  </si>
  <si>
    <t>副 食一</t>
  </si>
  <si>
    <t>副 食二</t>
  </si>
  <si>
    <t>紅蘿蔔</t>
  </si>
  <si>
    <t>湯</t>
  </si>
  <si>
    <t xml:space="preserve"> 星期五</t>
  </si>
  <si>
    <t>食材</t>
    <phoneticPr fontId="1" type="noConversion"/>
  </si>
  <si>
    <t>豆魚蛋肉類(份)</t>
  </si>
  <si>
    <t>本公司一律使用國產豬、牛肉食材</t>
    <phoneticPr fontId="1" type="noConversion"/>
  </si>
  <si>
    <t>菜名/烹調法</t>
  </si>
  <si>
    <t>材料</t>
  </si>
  <si>
    <t>水果</t>
  </si>
  <si>
    <t>年級</t>
    <phoneticPr fontId="1" type="noConversion"/>
  </si>
  <si>
    <t>副 食三</t>
    <phoneticPr fontId="1" type="noConversion"/>
  </si>
  <si>
    <t>全榖雜糧類(份)</t>
    <phoneticPr fontId="1" type="noConversion"/>
  </si>
  <si>
    <t>熱量(大卡)</t>
    <phoneticPr fontId="1" type="noConversion"/>
  </si>
  <si>
    <t>2.5</t>
    <phoneticPr fontId="1" type="noConversion"/>
  </si>
  <si>
    <t>菜名/烹調法</t>
    <phoneticPr fontId="1" type="noConversion"/>
  </si>
  <si>
    <t>食材</t>
    <phoneticPr fontId="1" type="noConversion"/>
  </si>
  <si>
    <t>學校採購量(kg)</t>
    <phoneticPr fontId="1" type="noConversion"/>
  </si>
  <si>
    <t>紅蘿蔔</t>
    <phoneticPr fontId="1" type="noConversion"/>
  </si>
  <si>
    <t>絞肉</t>
    <phoneticPr fontId="1" type="noConversion"/>
  </si>
  <si>
    <t>2.5</t>
    <phoneticPr fontId="1" type="noConversion"/>
  </si>
  <si>
    <t>全榖雜糧類(份)</t>
    <phoneticPr fontId="1" type="noConversion"/>
  </si>
  <si>
    <t>水果</t>
    <phoneticPr fontId="1" type="noConversion"/>
  </si>
  <si>
    <t>蘿蔔</t>
    <phoneticPr fontId="1" type="noConversion"/>
  </si>
  <si>
    <t>肉絲</t>
    <phoneticPr fontId="1" type="noConversion"/>
  </si>
  <si>
    <t>副 食二</t>
    <phoneticPr fontId="1" type="noConversion"/>
  </si>
  <si>
    <t>1份</t>
    <phoneticPr fontId="1" type="noConversion"/>
  </si>
  <si>
    <t>供應人數：  人</t>
    <phoneticPr fontId="1" type="noConversion"/>
  </si>
  <si>
    <t>白米飯</t>
    <phoneticPr fontId="1" type="noConversion"/>
  </si>
  <si>
    <t>乳品類(份)</t>
    <phoneticPr fontId="1" type="noConversion"/>
  </si>
  <si>
    <t>芹菜</t>
    <phoneticPr fontId="1" type="noConversion"/>
  </si>
  <si>
    <t>五</t>
    <phoneticPr fontId="1" type="noConversion"/>
  </si>
  <si>
    <t>五</t>
    <phoneticPr fontId="1" type="noConversion"/>
  </si>
  <si>
    <t>四</t>
    <phoneticPr fontId="1" type="noConversion"/>
  </si>
  <si>
    <t>一</t>
    <phoneticPr fontId="1" type="noConversion"/>
  </si>
  <si>
    <t>二</t>
    <phoneticPr fontId="1" type="noConversion"/>
  </si>
  <si>
    <t>三</t>
    <phoneticPr fontId="1" type="noConversion"/>
  </si>
  <si>
    <t>四</t>
    <phoneticPr fontId="1" type="noConversion"/>
  </si>
  <si>
    <t>一</t>
    <phoneticPr fontId="1" type="noConversion"/>
  </si>
  <si>
    <t>日期</t>
    <phoneticPr fontId="1" type="noConversion"/>
  </si>
  <si>
    <t>日期</t>
    <phoneticPr fontId="1" type="noConversion"/>
  </si>
  <si>
    <t>星期三</t>
    <phoneticPr fontId="1" type="noConversion"/>
  </si>
  <si>
    <t>馬鈴薯</t>
    <phoneticPr fontId="1" type="noConversion"/>
  </si>
  <si>
    <r>
      <t>供應人數：</t>
    </r>
    <r>
      <rPr>
        <sz val="12"/>
        <rFont val="Times New Roman"/>
        <family val="1"/>
      </rPr>
      <t xml:space="preserve">   </t>
    </r>
    <r>
      <rPr>
        <sz val="12"/>
        <rFont val="標楷體"/>
        <family val="4"/>
        <charset val="136"/>
      </rPr>
      <t>人</t>
    </r>
    <r>
      <rPr>
        <sz val="12"/>
        <rFont val="Times New Roman"/>
        <family val="1"/>
      </rPr>
      <t xml:space="preserve">                </t>
    </r>
    <r>
      <rPr>
        <sz val="12"/>
        <rFont val="標楷體"/>
        <family val="4"/>
        <charset val="136"/>
      </rPr>
      <t>供應廠商</t>
    </r>
    <r>
      <rPr>
        <sz val="12"/>
        <rFont val="Times New Roman"/>
        <family val="1"/>
      </rPr>
      <t>:</t>
    </r>
    <r>
      <rPr>
        <sz val="12"/>
        <rFont val="標楷體"/>
        <family val="4"/>
        <charset val="136"/>
      </rPr>
      <t>晶品食品有限公司</t>
    </r>
    <phoneticPr fontId="1" type="noConversion"/>
  </si>
  <si>
    <r>
      <t xml:space="preserve"> </t>
    </r>
    <r>
      <rPr>
        <sz val="12"/>
        <rFont val="細明體"/>
        <family val="3"/>
        <charset val="136"/>
      </rPr>
      <t>星期一</t>
    </r>
    <phoneticPr fontId="1" type="noConversion"/>
  </si>
  <si>
    <t>雞蛋</t>
    <phoneticPr fontId="1" type="noConversion"/>
  </si>
  <si>
    <t>油脂與堅果種子類(份)</t>
    <phoneticPr fontId="1" type="noConversion"/>
  </si>
  <si>
    <t>豆魚蛋肉類(份)</t>
    <phoneticPr fontId="1" type="noConversion"/>
  </si>
  <si>
    <t>深色青菜</t>
    <phoneticPr fontId="1" type="noConversion"/>
  </si>
  <si>
    <t>金針菇</t>
    <phoneticPr fontId="1" type="noConversion"/>
  </si>
  <si>
    <t>地瓜葉、青江菜、菠菜、韭菜花、大.小黃瓜、芥藍、空心菜、雪裡紅、杏菜、油菜、菜豆</t>
    <phoneticPr fontId="1" type="noConversion"/>
  </si>
  <si>
    <t>白米</t>
    <phoneticPr fontId="23" type="noConversion"/>
  </si>
  <si>
    <t>洋蔥</t>
    <phoneticPr fontId="1" type="noConversion"/>
  </si>
  <si>
    <t>山東白</t>
    <phoneticPr fontId="1" type="noConversion"/>
  </si>
  <si>
    <t>玉米濃湯</t>
    <phoneticPr fontId="1" type="noConversion"/>
  </si>
  <si>
    <t>二砂</t>
    <phoneticPr fontId="1" type="noConversion"/>
  </si>
  <si>
    <t>c</t>
    <phoneticPr fontId="1" type="noConversion"/>
  </si>
  <si>
    <t>p</t>
    <phoneticPr fontId="1" type="noConversion"/>
  </si>
  <si>
    <t>v</t>
    <phoneticPr fontId="1" type="noConversion"/>
  </si>
  <si>
    <t>肉片</t>
    <phoneticPr fontId="1" type="noConversion"/>
  </si>
  <si>
    <t>適量</t>
    <phoneticPr fontId="1" type="noConversion"/>
  </si>
  <si>
    <t>深色青菜</t>
  </si>
  <si>
    <t>.</t>
    <phoneticPr fontId="1" type="noConversion"/>
  </si>
  <si>
    <t>高麗菜、絲瓜、大白菜、豆芽菜、鵝白菜、西芹</t>
  </si>
  <si>
    <t xml:space="preserve">  </t>
    <phoneticPr fontId="1" type="noConversion"/>
  </si>
  <si>
    <t>關東煮(煮)</t>
    <phoneticPr fontId="1" type="noConversion"/>
  </si>
  <si>
    <t>香菇</t>
    <phoneticPr fontId="1" type="noConversion"/>
  </si>
  <si>
    <t>地瓜葉、青江菜、菠菜、韭菜花、大.小黃瓜、芥藍、空心菜、雪裡紅、杏菜、油菜、菜豆</t>
  </si>
  <si>
    <t>牛排麵</t>
    <phoneticPr fontId="1" type="noConversion"/>
  </si>
  <si>
    <t>牛排面</t>
    <phoneticPr fontId="1" type="noConversion"/>
  </si>
  <si>
    <t>玉米</t>
    <phoneticPr fontId="1" type="noConversion"/>
  </si>
  <si>
    <t xml:space="preserve">                             </t>
    <phoneticPr fontId="1" type="noConversion"/>
  </si>
  <si>
    <t>白米</t>
  </si>
  <si>
    <t>木耳</t>
    <phoneticPr fontId="1" type="noConversion"/>
  </si>
  <si>
    <t>2.5</t>
    <phoneticPr fontId="1" type="noConversion"/>
  </si>
  <si>
    <t>乳品類(份)</t>
    <phoneticPr fontId="1" type="noConversion"/>
  </si>
  <si>
    <t>冬瓜</t>
    <phoneticPr fontId="1" type="noConversion"/>
  </si>
  <si>
    <t>絞肉</t>
    <phoneticPr fontId="1" type="noConversion"/>
  </si>
  <si>
    <t>九層塔</t>
    <phoneticPr fontId="1" type="noConversion"/>
  </si>
  <si>
    <t>排丁</t>
    <phoneticPr fontId="1" type="noConversion"/>
  </si>
  <si>
    <t>三杯雞(炒)</t>
    <phoneticPr fontId="1" type="noConversion"/>
  </si>
  <si>
    <t>薑片</t>
    <phoneticPr fontId="1" type="noConversion"/>
  </si>
  <si>
    <t xml:space="preserve"> </t>
    <phoneticPr fontId="1" type="noConversion"/>
  </si>
  <si>
    <t>全穀根莖類(份)</t>
    <phoneticPr fontId="1" type="noConversion"/>
  </si>
  <si>
    <t>有機蔬菜</t>
  </si>
  <si>
    <t>蔬菜蛋花湯</t>
    <phoneticPr fontId="1" type="noConversion"/>
  </si>
  <si>
    <t>西米露</t>
    <phoneticPr fontId="1" type="noConversion"/>
  </si>
  <si>
    <t>有機青菜</t>
    <phoneticPr fontId="1" type="noConversion"/>
  </si>
  <si>
    <t>蘿蔔肉絲湯</t>
    <phoneticPr fontId="1" type="noConversion"/>
  </si>
  <si>
    <t>醃漬越瓜</t>
    <phoneticPr fontId="1" type="noConversion"/>
  </si>
  <si>
    <r>
      <t xml:space="preserve"> </t>
    </r>
    <r>
      <rPr>
        <sz val="12"/>
        <rFont val="細明體"/>
        <family val="3"/>
        <charset val="136"/>
      </rPr>
      <t>星期二</t>
    </r>
    <phoneticPr fontId="1" type="noConversion"/>
  </si>
  <si>
    <t xml:space="preserve"> 星期三</t>
  </si>
  <si>
    <t>光雞丁</t>
    <phoneticPr fontId="1" type="noConversion"/>
  </si>
  <si>
    <t>洋蔥</t>
    <phoneticPr fontId="1" type="noConversion"/>
  </si>
  <si>
    <t>豆腐</t>
    <phoneticPr fontId="1" type="noConversion"/>
  </si>
  <si>
    <t>絞肉</t>
    <phoneticPr fontId="1" type="noConversion"/>
  </si>
  <si>
    <t>油豆腐</t>
    <phoneticPr fontId="1" type="noConversion"/>
  </si>
  <si>
    <t>油蔥酥</t>
    <phoneticPr fontId="1" type="noConversion"/>
  </si>
  <si>
    <t>蘿蔔魚乾湯</t>
    <phoneticPr fontId="1" type="noConversion"/>
  </si>
  <si>
    <t>洋蔥</t>
    <phoneticPr fontId="1" type="noConversion"/>
  </si>
  <si>
    <t>營養師:</t>
    <phoneticPr fontId="1" type="noConversion"/>
  </si>
  <si>
    <t xml:space="preserve">午餐秘書: </t>
    <phoneticPr fontId="1" type="noConversion"/>
  </si>
  <si>
    <t>紅蘿蔔</t>
    <phoneticPr fontId="1" type="noConversion"/>
  </si>
  <si>
    <t>瓜仔肉燥(煮)</t>
    <phoneticPr fontId="1" type="noConversion"/>
  </si>
  <si>
    <t>有機青菜</t>
    <phoneticPr fontId="1" type="noConversion"/>
  </si>
  <si>
    <t>附註</t>
    <phoneticPr fontId="1" type="noConversion"/>
  </si>
  <si>
    <t>水果</t>
    <phoneticPr fontId="1" type="noConversion"/>
  </si>
  <si>
    <t xml:space="preserve">                      </t>
    <phoneticPr fontId="1" type="noConversion"/>
  </si>
  <si>
    <t xml:space="preserve"> 水果類(份)</t>
    <phoneticPr fontId="1" type="noConversion"/>
  </si>
  <si>
    <t>日期</t>
    <phoneticPr fontId="1" type="noConversion"/>
  </si>
  <si>
    <r>
      <t xml:space="preserve"> </t>
    </r>
    <r>
      <rPr>
        <sz val="12"/>
        <rFont val="細明體"/>
        <family val="3"/>
        <charset val="136"/>
      </rPr>
      <t>星期四</t>
    </r>
    <phoneticPr fontId="1" type="noConversion"/>
  </si>
  <si>
    <t>主任:</t>
    <phoneticPr fontId="1" type="noConversion"/>
  </si>
  <si>
    <t>糙米</t>
    <phoneticPr fontId="1" type="noConversion"/>
  </si>
  <si>
    <t>糙米飯</t>
    <phoneticPr fontId="1" type="noConversion"/>
  </si>
  <si>
    <t>豆腐</t>
    <phoneticPr fontId="1" type="noConversion"/>
  </si>
  <si>
    <t>大滷麵羹(燴)</t>
    <phoneticPr fontId="1" type="noConversion"/>
  </si>
  <si>
    <t xml:space="preserve"> </t>
    <phoneticPr fontId="1" type="noConversion"/>
  </si>
  <si>
    <t>豆奶</t>
    <phoneticPr fontId="1" type="noConversion"/>
  </si>
  <si>
    <t>200ml</t>
    <phoneticPr fontId="1" type="noConversion"/>
  </si>
  <si>
    <t>義大利香料</t>
    <phoneticPr fontId="1" type="noConversion"/>
  </si>
  <si>
    <t>虱目魚丸</t>
    <phoneticPr fontId="1" type="noConversion"/>
  </si>
  <si>
    <t>蕃茄</t>
    <phoneticPr fontId="1" type="noConversion"/>
  </si>
  <si>
    <t>香菇</t>
    <phoneticPr fontId="1" type="noConversion"/>
  </si>
  <si>
    <t>山東白</t>
    <phoneticPr fontId="1" type="noConversion"/>
  </si>
  <si>
    <t>塔香打拋肉(煮)</t>
    <phoneticPr fontId="1" type="noConversion"/>
  </si>
  <si>
    <t>九層塔</t>
    <phoneticPr fontId="1" type="noConversion"/>
  </si>
  <si>
    <t>有機青菜</t>
    <phoneticPr fontId="1" type="noConversion"/>
  </si>
  <si>
    <t>雞蛋</t>
    <phoneticPr fontId="1" type="noConversion"/>
  </si>
  <si>
    <t>豆腐</t>
    <phoneticPr fontId="1" type="noConversion"/>
  </si>
  <si>
    <t>大黃瓜</t>
    <phoneticPr fontId="1" type="noConversion"/>
  </si>
  <si>
    <t>紅蘿蔔</t>
    <phoneticPr fontId="1" type="noConversion"/>
  </si>
  <si>
    <t>洋蔥</t>
    <phoneticPr fontId="1" type="noConversion"/>
  </si>
  <si>
    <t>玉米炒蛋(炒)</t>
    <phoneticPr fontId="1" type="noConversion"/>
  </si>
  <si>
    <t>玉米</t>
    <phoneticPr fontId="1" type="noConversion"/>
  </si>
  <si>
    <t>11/8</t>
  </si>
  <si>
    <t>11/14</t>
  </si>
  <si>
    <t>11/15</t>
  </si>
  <si>
    <t>11/21</t>
  </si>
  <si>
    <t>11/22</t>
  </si>
  <si>
    <t>11/28</t>
  </si>
  <si>
    <t>11/29</t>
  </si>
  <si>
    <t>義式燒肉(煮)</t>
    <phoneticPr fontId="1" type="noConversion"/>
  </si>
  <si>
    <t>肉丁</t>
    <phoneticPr fontId="1" type="noConversion"/>
  </si>
  <si>
    <t>蕃茄醬</t>
    <phoneticPr fontId="1" type="noConversion"/>
  </si>
  <si>
    <t>馬鈴薯</t>
    <phoneticPr fontId="1" type="noConversion"/>
  </si>
  <si>
    <t>紅蘿蔔</t>
    <phoneticPr fontId="1" type="noConversion"/>
  </si>
  <si>
    <t>青蔥</t>
    <phoneticPr fontId="1" type="noConversion"/>
  </si>
  <si>
    <t>螞蟻上樹(炒)</t>
    <phoneticPr fontId="1" type="noConversion"/>
  </si>
  <si>
    <t>冬粉</t>
    <phoneticPr fontId="1" type="noConversion"/>
  </si>
  <si>
    <t>豆芽</t>
    <phoneticPr fontId="1" type="noConversion"/>
  </si>
  <si>
    <t>山東白</t>
    <phoneticPr fontId="1" type="noConversion"/>
  </si>
  <si>
    <t>白菜豆腐羹(燴)</t>
    <phoneticPr fontId="1" type="noConversion"/>
  </si>
  <si>
    <t>學校採購量(kg)</t>
    <phoneticPr fontId="1" type="noConversion"/>
  </si>
  <si>
    <t>韓式泡菜鍋(煮)</t>
    <phoneticPr fontId="1" type="noConversion"/>
  </si>
  <si>
    <t>韓式泡菜</t>
    <phoneticPr fontId="1" type="noConversion"/>
  </si>
  <si>
    <t>年糕片</t>
    <phoneticPr fontId="1" type="noConversion"/>
  </si>
  <si>
    <t>蔥花豆腐湯</t>
    <phoneticPr fontId="1" type="noConversion"/>
  </si>
  <si>
    <t>柴魚</t>
    <phoneticPr fontId="1" type="noConversion"/>
  </si>
  <si>
    <t>金針菇</t>
    <phoneticPr fontId="1" type="noConversion"/>
  </si>
  <si>
    <t>嫩煎豬排(煎)</t>
    <phoneticPr fontId="1" type="noConversion"/>
  </si>
  <si>
    <t>蘿蔔雞肉湯</t>
    <phoneticPr fontId="1" type="noConversion"/>
  </si>
  <si>
    <t>糖醋雞肉(煮)</t>
    <phoneticPr fontId="1" type="noConversion"/>
  </si>
  <si>
    <t>義式肉醬麵</t>
  </si>
  <si>
    <t>里肌肉排</t>
    <phoneticPr fontId="1" type="noConversion"/>
  </si>
  <si>
    <t>每人一塊</t>
    <phoneticPr fontId="1" type="noConversion"/>
  </si>
  <si>
    <t>咖哩雞(煮)</t>
    <phoneticPr fontId="1" type="noConversion"/>
  </si>
  <si>
    <t>馬鈴薯</t>
    <phoneticPr fontId="1" type="noConversion"/>
  </si>
  <si>
    <t>黃瓜肉片(燴)</t>
    <phoneticPr fontId="1" type="noConversion"/>
  </si>
  <si>
    <t>肉片</t>
    <phoneticPr fontId="1" type="noConversion"/>
  </si>
  <si>
    <t>學校採購量(kg)</t>
    <phoneticPr fontId="1" type="noConversion"/>
  </si>
  <si>
    <t>辣豆瓣</t>
    <phoneticPr fontId="1" type="noConversion"/>
  </si>
  <si>
    <t>什錦冬粉(炒)</t>
    <phoneticPr fontId="1" type="noConversion"/>
  </si>
  <si>
    <t>木耳</t>
    <phoneticPr fontId="1" type="noConversion"/>
  </si>
  <si>
    <t>紅蘿蔔</t>
    <phoneticPr fontId="1" type="noConversion"/>
  </si>
  <si>
    <t>高麗菜</t>
    <phoneticPr fontId="1" type="noConversion"/>
  </si>
  <si>
    <t>適量</t>
    <phoneticPr fontId="1" type="noConversion"/>
  </si>
  <si>
    <t>肉絲</t>
    <phoneticPr fontId="1" type="noConversion"/>
  </si>
  <si>
    <t>雞蛋</t>
    <phoneticPr fontId="1" type="noConversion"/>
  </si>
  <si>
    <t>洋蔥</t>
    <phoneticPr fontId="1" type="noConversion"/>
  </si>
  <si>
    <t>洋蔥蛋花湯</t>
    <phoneticPr fontId="1" type="noConversion"/>
  </si>
  <si>
    <t>芹菜</t>
    <phoneticPr fontId="1" type="noConversion"/>
  </si>
  <si>
    <t>油麵</t>
  </si>
  <si>
    <t>油麵</t>
    <phoneticPr fontId="1" type="noConversion"/>
  </si>
  <si>
    <t>紅燒豆腐(煮)</t>
    <phoneticPr fontId="1" type="noConversion"/>
  </si>
  <si>
    <t>蔬菜肉絲湯</t>
    <phoneticPr fontId="1" type="noConversion"/>
  </si>
  <si>
    <t>2.5</t>
    <phoneticPr fontId="1" type="noConversion"/>
  </si>
  <si>
    <t>精進</t>
    <phoneticPr fontId="1" type="noConversion"/>
  </si>
  <si>
    <t>330ml</t>
    <phoneticPr fontId="1" type="noConversion"/>
  </si>
  <si>
    <t>250ml</t>
    <phoneticPr fontId="1" type="noConversion"/>
  </si>
  <si>
    <t>100ml</t>
    <phoneticPr fontId="1" type="noConversion"/>
  </si>
  <si>
    <t>3301ml</t>
    <phoneticPr fontId="1" type="noConversion"/>
  </si>
  <si>
    <t>適量</t>
    <phoneticPr fontId="1" type="noConversion"/>
  </si>
  <si>
    <t>辣豆瓣醬</t>
    <phoneticPr fontId="1" type="noConversion"/>
  </si>
  <si>
    <t>香菜</t>
    <phoneticPr fontId="1" type="noConversion"/>
  </si>
  <si>
    <t>芹菜豆干(煮)</t>
    <phoneticPr fontId="1" type="noConversion"/>
  </si>
  <si>
    <t>豆干</t>
    <phoneticPr fontId="1" type="noConversion"/>
  </si>
  <si>
    <t>肉絲</t>
    <phoneticPr fontId="1" type="noConversion"/>
  </si>
  <si>
    <t>筍乾</t>
    <phoneticPr fontId="1" type="noConversion"/>
  </si>
  <si>
    <t>蘿蔔</t>
    <phoneticPr fontId="1" type="noConversion"/>
  </si>
  <si>
    <t>味噌</t>
    <phoneticPr fontId="1" type="noConversion"/>
  </si>
  <si>
    <t>蕃茄</t>
    <phoneticPr fontId="1" type="noConversion"/>
  </si>
  <si>
    <t>深色青菜</t>
    <phoneticPr fontId="1" type="noConversion"/>
  </si>
  <si>
    <t>小魚乾</t>
    <phoneticPr fontId="1" type="noConversion"/>
  </si>
  <si>
    <t>\</t>
    <phoneticPr fontId="1" type="noConversion"/>
  </si>
  <si>
    <t>蔬菜什錦湯</t>
    <phoneticPr fontId="1" type="noConversion"/>
  </si>
  <si>
    <t>大頭菜</t>
    <phoneticPr fontId="1" type="noConversion"/>
  </si>
  <si>
    <t>高麗菜</t>
    <phoneticPr fontId="1" type="noConversion"/>
  </si>
  <si>
    <t>100ml</t>
    <phoneticPr fontId="1" type="noConversion"/>
  </si>
  <si>
    <t>330ml</t>
    <phoneticPr fontId="1" type="noConversion"/>
  </si>
  <si>
    <t>有機青菜</t>
    <phoneticPr fontId="1" type="noConversion"/>
  </si>
  <si>
    <t>年級</t>
    <phoneticPr fontId="1" type="noConversion"/>
  </si>
  <si>
    <t>綠豆</t>
    <phoneticPr fontId="1" type="noConversion"/>
  </si>
  <si>
    <t>杏鮑菇</t>
    <phoneticPr fontId="1" type="noConversion"/>
  </si>
  <si>
    <t>紅蘿蔔</t>
    <phoneticPr fontId="1" type="noConversion"/>
  </si>
  <si>
    <r>
      <t xml:space="preserve"> </t>
    </r>
    <r>
      <rPr>
        <sz val="12"/>
        <rFont val="細明體"/>
        <family val="3"/>
        <charset val="136"/>
      </rPr>
      <t>星期四</t>
    </r>
  </si>
  <si>
    <t>適量</t>
    <phoneticPr fontId="1" type="noConversion"/>
  </si>
  <si>
    <r>
      <t xml:space="preserve"> </t>
    </r>
    <r>
      <rPr>
        <sz val="12"/>
        <rFont val="細明體"/>
        <family val="3"/>
        <charset val="136"/>
      </rPr>
      <t>星期二</t>
    </r>
  </si>
  <si>
    <t>11/6(簡餐日)</t>
    <phoneticPr fontId="1" type="noConversion"/>
  </si>
  <si>
    <t>11/13(簡餐日)</t>
    <phoneticPr fontId="1" type="noConversion"/>
  </si>
  <si>
    <t>11/20(簡餐日)</t>
    <phoneticPr fontId="1" type="noConversion"/>
  </si>
  <si>
    <r>
      <t>蔬菜類</t>
    </r>
    <r>
      <rPr>
        <sz val="12"/>
        <rFont val="Times New Roman"/>
        <family val="1"/>
      </rPr>
      <t>(</t>
    </r>
    <r>
      <rPr>
        <sz val="12"/>
        <rFont val="新細明體"/>
        <family val="1"/>
        <charset val="136"/>
      </rPr>
      <t>份</t>
    </r>
    <r>
      <rPr>
        <sz val="12"/>
        <rFont val="Times New Roman"/>
        <family val="1"/>
      </rPr>
      <t>)</t>
    </r>
    <phoneticPr fontId="1" type="noConversion"/>
  </si>
  <si>
    <r>
      <t>水果類</t>
    </r>
    <r>
      <rPr>
        <sz val="12"/>
        <rFont val="Times New Roman"/>
        <family val="1"/>
      </rPr>
      <t>(</t>
    </r>
    <r>
      <rPr>
        <sz val="12"/>
        <rFont val="新細明體"/>
        <family val="1"/>
        <charset val="136"/>
      </rPr>
      <t>份</t>
    </r>
    <r>
      <rPr>
        <sz val="12"/>
        <rFont val="Times New Roman"/>
        <family val="1"/>
      </rPr>
      <t>)</t>
    </r>
    <phoneticPr fontId="1" type="noConversion"/>
  </si>
  <si>
    <r>
      <t>菜名</t>
    </r>
    <r>
      <rPr>
        <sz val="12"/>
        <rFont val="Times New Roman"/>
        <family val="1"/>
      </rPr>
      <t>/</t>
    </r>
    <r>
      <rPr>
        <sz val="12"/>
        <rFont val="新細明體"/>
        <family val="1"/>
        <charset val="136"/>
      </rPr>
      <t>烹調法</t>
    </r>
    <phoneticPr fontId="1" type="noConversion"/>
  </si>
  <si>
    <t>蘿蔔</t>
  </si>
  <si>
    <t>蔬菜魚丸湯</t>
    <phoneticPr fontId="1" type="noConversion"/>
  </si>
  <si>
    <t>山東白</t>
    <phoneticPr fontId="1" type="noConversion"/>
  </si>
  <si>
    <t>紅燒油豆腐</t>
    <phoneticPr fontId="1" type="noConversion"/>
  </si>
  <si>
    <t>11/1</t>
    <phoneticPr fontId="1" type="noConversion"/>
  </si>
  <si>
    <t>11/4</t>
    <phoneticPr fontId="1" type="noConversion"/>
  </si>
  <si>
    <t>11/5</t>
  </si>
  <si>
    <t>11/6</t>
  </si>
  <si>
    <t>11/7</t>
  </si>
  <si>
    <t>11/11</t>
    <phoneticPr fontId="1" type="noConversion"/>
  </si>
  <si>
    <t>11/12</t>
  </si>
  <si>
    <t>11/13</t>
  </si>
  <si>
    <t>11/18</t>
    <phoneticPr fontId="1" type="noConversion"/>
  </si>
  <si>
    <t>11/19</t>
  </si>
  <si>
    <t>11/20</t>
  </si>
  <si>
    <t>11/25</t>
    <phoneticPr fontId="1" type="noConversion"/>
  </si>
  <si>
    <t>11/26</t>
  </si>
  <si>
    <t>11/27</t>
  </si>
  <si>
    <t>200ml</t>
    <phoneticPr fontId="1" type="noConversion"/>
  </si>
  <si>
    <t>100g</t>
    <phoneticPr fontId="1" type="noConversion"/>
  </si>
  <si>
    <t>250ml</t>
    <phoneticPr fontId="1" type="noConversion"/>
  </si>
  <si>
    <t>雞胸丁</t>
    <phoneticPr fontId="1" type="noConversion"/>
  </si>
  <si>
    <t>洋蔥雞丁(炒)</t>
    <phoneticPr fontId="1" type="noConversion"/>
  </si>
  <si>
    <t>雞胸丁</t>
    <phoneticPr fontId="1" type="noConversion"/>
  </si>
  <si>
    <t>冬瓜龍骨湯</t>
    <phoneticPr fontId="1" type="noConversion"/>
  </si>
  <si>
    <t>龍骨</t>
    <phoneticPr fontId="1" type="noConversion"/>
  </si>
  <si>
    <t>新鮮魚丁</t>
    <phoneticPr fontId="1" type="noConversion"/>
  </si>
  <si>
    <t>當歸燉鴨(燉)</t>
    <phoneticPr fontId="1" type="noConversion"/>
  </si>
  <si>
    <t>鴨肉</t>
    <phoneticPr fontId="1" type="noConversion"/>
  </si>
  <si>
    <t>藥膳包</t>
    <phoneticPr fontId="1" type="noConversion"/>
  </si>
  <si>
    <t>冬粉</t>
    <phoneticPr fontId="1" type="noConversion"/>
  </si>
  <si>
    <t>200ml</t>
    <phoneticPr fontId="1" type="noConversion"/>
  </si>
  <si>
    <t>肉絲</t>
    <phoneticPr fontId="1" type="noConversion"/>
  </si>
  <si>
    <t>紅蘿蔔</t>
    <phoneticPr fontId="1" type="noConversion"/>
  </si>
  <si>
    <t>高麗菜</t>
    <phoneticPr fontId="1" type="noConversion"/>
  </si>
  <si>
    <t>紅燒冬瓜(滷)</t>
    <phoneticPr fontId="1" type="noConversion"/>
  </si>
  <si>
    <t>絞肉</t>
    <phoneticPr fontId="1" type="noConversion"/>
  </si>
  <si>
    <t>黑輪菜頭湯</t>
    <phoneticPr fontId="1" type="noConversion"/>
  </si>
  <si>
    <t>黑輪</t>
    <phoneticPr fontId="1" type="noConversion"/>
  </si>
  <si>
    <t>100g</t>
    <phoneticPr fontId="1" type="noConversion"/>
  </si>
  <si>
    <t>有機青菜</t>
  </si>
  <si>
    <t>和月菜單不同</t>
    <phoneticPr fontId="1" type="noConversion"/>
  </si>
  <si>
    <t>米血丁/可17</t>
    <phoneticPr fontId="1" type="noConversion"/>
  </si>
  <si>
    <t>沒有</t>
    <phoneticPr fontId="1" type="noConversion"/>
  </si>
  <si>
    <t>乳製品</t>
  </si>
  <si>
    <t>330ml</t>
    <phoneticPr fontId="1" type="noConversion"/>
  </si>
  <si>
    <t>水果</t>
    <phoneticPr fontId="1" type="noConversion"/>
  </si>
  <si>
    <t>蒜泥白肉(炒)</t>
    <phoneticPr fontId="1" type="noConversion"/>
  </si>
  <si>
    <t>三層肉片</t>
    <phoneticPr fontId="1" type="noConversion"/>
  </si>
  <si>
    <t>蒜頭</t>
    <phoneticPr fontId="1" type="noConversion"/>
  </si>
  <si>
    <t>肉片</t>
    <phoneticPr fontId="1" type="noConversion"/>
  </si>
  <si>
    <t>地瓜西米露</t>
    <phoneticPr fontId="1" type="noConversion"/>
  </si>
  <si>
    <t>地瓜</t>
    <phoneticPr fontId="1" type="noConversion"/>
  </si>
  <si>
    <t>高麗菜水餃(煮)</t>
    <phoneticPr fontId="1" type="noConversion"/>
  </si>
  <si>
    <t>有機蔬菜</t>
    <phoneticPr fontId="1" type="noConversion"/>
  </si>
  <si>
    <t>深色青菜</t>
    <phoneticPr fontId="1" type="noConversion"/>
  </si>
  <si>
    <t>地瓜葉、青江菜、菠菜、韭菜花、大.小黃瓜、芥藍、空心菜、雪裡紅、杏菜、油菜、菜豆</t>
    <phoneticPr fontId="1" type="noConversion"/>
  </si>
  <si>
    <t>酸辣湯</t>
    <phoneticPr fontId="1" type="noConversion"/>
  </si>
  <si>
    <t>筍絲</t>
    <phoneticPr fontId="23" type="noConversion"/>
  </si>
  <si>
    <t>木耳</t>
    <phoneticPr fontId="23" type="noConversion"/>
  </si>
  <si>
    <t>紅蘿蔔</t>
    <phoneticPr fontId="23" type="noConversion"/>
  </si>
  <si>
    <t>雞蛋</t>
    <phoneticPr fontId="23" type="noConversion"/>
  </si>
  <si>
    <t>豆腐</t>
    <phoneticPr fontId="23" type="noConversion"/>
  </si>
  <si>
    <t>山東白</t>
    <phoneticPr fontId="1" type="noConversion"/>
  </si>
  <si>
    <t>人參燉雞</t>
    <phoneticPr fontId="1" type="noConversion"/>
  </si>
  <si>
    <t>人參藥膳包</t>
    <phoneticPr fontId="1" type="noConversion"/>
  </si>
  <si>
    <t>光雞丁</t>
    <phoneticPr fontId="1" type="noConversion"/>
  </si>
  <si>
    <t>洋蔥</t>
    <phoneticPr fontId="1" type="noConversion"/>
  </si>
  <si>
    <t>肉絲</t>
    <phoneticPr fontId="1" type="noConversion"/>
  </si>
  <si>
    <t>香菇</t>
    <phoneticPr fontId="1" type="noConversion"/>
  </si>
  <si>
    <t>洋蔥</t>
    <phoneticPr fontId="1" type="noConversion"/>
  </si>
  <si>
    <t>章魚小丸子*2</t>
    <phoneticPr fontId="1" type="noConversion"/>
  </si>
  <si>
    <t>花枝丸*2</t>
    <phoneticPr fontId="1" type="noConversion"/>
  </si>
  <si>
    <t>黃瓜龍骨湯</t>
    <phoneticPr fontId="1" type="noConversion"/>
  </si>
  <si>
    <t>青蔥炒蛋</t>
    <phoneticPr fontId="1" type="noConversion"/>
  </si>
  <si>
    <t>青蔥</t>
    <phoneticPr fontId="1" type="noConversion"/>
  </si>
  <si>
    <t>紅蘿蔔</t>
    <phoneticPr fontId="1" type="noConversion"/>
  </si>
  <si>
    <t>蘿蔔</t>
    <phoneticPr fontId="1" type="noConversion"/>
  </si>
  <si>
    <t>番茄</t>
    <phoneticPr fontId="1" type="noConversion"/>
  </si>
  <si>
    <t>肉丁</t>
    <phoneticPr fontId="1" type="noConversion"/>
  </si>
  <si>
    <t>筍乾控肉(滷)</t>
    <phoneticPr fontId="1" type="noConversion"/>
  </si>
  <si>
    <t>麻婆豆腐(炒)</t>
    <phoneticPr fontId="1" type="noConversion"/>
  </si>
  <si>
    <t>紅棗糯米雞</t>
    <phoneticPr fontId="1" type="noConversion"/>
  </si>
  <si>
    <t>骨腿丁</t>
    <phoneticPr fontId="1" type="noConversion"/>
  </si>
  <si>
    <t>馬鈴薯</t>
    <phoneticPr fontId="1" type="noConversion"/>
  </si>
  <si>
    <t>圓糯米</t>
    <phoneticPr fontId="1" type="noConversion"/>
  </si>
  <si>
    <t>紅棗</t>
    <phoneticPr fontId="1" type="noConversion"/>
  </si>
  <si>
    <t>起司入菜</t>
    <phoneticPr fontId="1" type="noConversion"/>
  </si>
  <si>
    <t>光泉奶酪</t>
    <phoneticPr fontId="1" type="noConversion"/>
  </si>
  <si>
    <t>原味優格</t>
    <phoneticPr fontId="1" type="noConversion"/>
  </si>
  <si>
    <t>黑糖銀絲卷</t>
    <phoneticPr fontId="1" type="noConversion"/>
  </si>
  <si>
    <t>100%果汁</t>
    <phoneticPr fontId="1" type="noConversion"/>
  </si>
  <si>
    <t>烤地瓜</t>
    <phoneticPr fontId="1" type="noConversion"/>
  </si>
  <si>
    <t>鮮奶</t>
    <phoneticPr fontId="1" type="noConversion"/>
  </si>
  <si>
    <t>茶葉蛋</t>
    <phoneticPr fontId="1" type="noConversion"/>
  </si>
  <si>
    <t>雞蛋</t>
    <phoneticPr fontId="1" type="noConversion"/>
  </si>
  <si>
    <t>炸物拼盤(炸)</t>
    <phoneticPr fontId="1" type="noConversion"/>
  </si>
  <si>
    <t>雞胸丁</t>
    <phoneticPr fontId="1" type="noConversion"/>
  </si>
  <si>
    <t>龍骨</t>
    <phoneticPr fontId="1" type="noConversion"/>
  </si>
  <si>
    <t>回鍋干片(炒)</t>
    <phoneticPr fontId="1" type="noConversion"/>
  </si>
  <si>
    <t>豆干</t>
    <phoneticPr fontId="1" type="noConversion"/>
  </si>
  <si>
    <t>羅勒豬柳條(炒)</t>
    <phoneticPr fontId="1" type="noConversion"/>
  </si>
  <si>
    <t>豆薯</t>
    <phoneticPr fontId="1" type="noConversion"/>
  </si>
  <si>
    <t>九層塔</t>
    <phoneticPr fontId="1" type="noConversion"/>
  </si>
  <si>
    <t>蘿蔔</t>
    <phoneticPr fontId="1" type="noConversion"/>
  </si>
  <si>
    <t>南瓜</t>
    <phoneticPr fontId="1" type="noConversion"/>
  </si>
  <si>
    <t>黑輪</t>
    <phoneticPr fontId="1" type="noConversion"/>
  </si>
  <si>
    <t>日式蒸蛋(蒸)</t>
    <phoneticPr fontId="1" type="noConversion"/>
  </si>
  <si>
    <t>魚板</t>
    <phoneticPr fontId="1" type="noConversion"/>
  </si>
  <si>
    <t>柴魚片</t>
    <phoneticPr fontId="1" type="noConversion"/>
  </si>
  <si>
    <t>薏仁</t>
    <phoneticPr fontId="1" type="noConversion"/>
  </si>
  <si>
    <t>肉絲蛋炒飯(炒)</t>
    <phoneticPr fontId="1" type="noConversion"/>
  </si>
  <si>
    <t>雞蛋</t>
    <phoneticPr fontId="1" type="noConversion"/>
  </si>
  <si>
    <t>香酥魚丁(炸)</t>
    <phoneticPr fontId="1" type="noConversion"/>
  </si>
  <si>
    <t>薑片</t>
    <phoneticPr fontId="1" type="noConversion"/>
  </si>
  <si>
    <t>海根乾片(炒)</t>
    <phoneticPr fontId="1" type="noConversion"/>
  </si>
  <si>
    <t>海帶根</t>
    <phoneticPr fontId="1" type="noConversion"/>
  </si>
  <si>
    <t>地瓜丁</t>
    <phoneticPr fontId="1" type="noConversion"/>
  </si>
  <si>
    <t>蔬菜排骨湯</t>
    <phoneticPr fontId="1" type="noConversion"/>
  </si>
  <si>
    <t>有機</t>
    <phoneticPr fontId="1" type="noConversion"/>
  </si>
  <si>
    <t>馬鈴薯</t>
  </si>
  <si>
    <t>結球白菜</t>
  </si>
  <si>
    <t>羅宋燒雞</t>
    <phoneticPr fontId="1" type="noConversion"/>
  </si>
  <si>
    <t>雞胸丁</t>
    <phoneticPr fontId="1" type="noConversion"/>
  </si>
  <si>
    <t>蕃茄</t>
    <phoneticPr fontId="1" type="noConversion"/>
  </si>
  <si>
    <t>白菜炒肉絲</t>
    <phoneticPr fontId="1" type="noConversion"/>
  </si>
  <si>
    <t>蔥油酥</t>
    <phoneticPr fontId="1" type="noConversion"/>
  </si>
  <si>
    <t>適量</t>
    <phoneticPr fontId="1" type="noConversion"/>
  </si>
  <si>
    <t>玉米排骨湯</t>
    <phoneticPr fontId="1" type="noConversion"/>
  </si>
  <si>
    <t>玉米</t>
    <phoneticPr fontId="1" type="noConversion"/>
  </si>
  <si>
    <t>排骨</t>
    <phoneticPr fontId="1" type="noConversion"/>
  </si>
  <si>
    <t>洋蔥</t>
    <phoneticPr fontId="1" type="noConversion"/>
  </si>
  <si>
    <t>粉絲</t>
    <phoneticPr fontId="1" type="noConversion"/>
  </si>
  <si>
    <t>蕃茄蛋粉絲(炒)</t>
    <phoneticPr fontId="1" type="noConversion"/>
  </si>
  <si>
    <r>
      <t>供應人數：</t>
    </r>
    <r>
      <rPr>
        <sz val="12"/>
        <color theme="1"/>
        <rFont val="Times New Roman"/>
        <family val="1"/>
      </rPr>
      <t xml:space="preserve">     </t>
    </r>
    <r>
      <rPr>
        <sz val="12"/>
        <color theme="1"/>
        <rFont val="標楷體"/>
        <family val="4"/>
        <charset val="136"/>
      </rPr>
      <t>人</t>
    </r>
    <r>
      <rPr>
        <sz val="12"/>
        <color theme="1"/>
        <rFont val="Times New Roman"/>
        <family val="1"/>
      </rPr>
      <t xml:space="preserve">                </t>
    </r>
    <r>
      <rPr>
        <sz val="12"/>
        <color theme="1"/>
        <rFont val="標楷體"/>
        <family val="4"/>
        <charset val="136"/>
      </rPr>
      <t>供應廠商</t>
    </r>
    <r>
      <rPr>
        <sz val="12"/>
        <color theme="1"/>
        <rFont val="Times New Roman"/>
        <family val="1"/>
      </rPr>
      <t>:</t>
    </r>
    <r>
      <rPr>
        <sz val="12"/>
        <color theme="1"/>
        <rFont val="標楷體"/>
        <family val="4"/>
        <charset val="136"/>
      </rPr>
      <t>晶品食品有限公司</t>
    </r>
    <phoneticPr fontId="1" type="noConversion"/>
  </si>
  <si>
    <r>
      <t xml:space="preserve"> </t>
    </r>
    <r>
      <rPr>
        <sz val="12"/>
        <color theme="1"/>
        <rFont val="細明體"/>
        <family val="3"/>
        <charset val="136"/>
      </rPr>
      <t>星期一</t>
    </r>
    <phoneticPr fontId="1" type="noConversion"/>
  </si>
  <si>
    <r>
      <t xml:space="preserve"> </t>
    </r>
    <r>
      <rPr>
        <sz val="12"/>
        <color theme="1"/>
        <rFont val="細明體"/>
        <family val="3"/>
        <charset val="136"/>
      </rPr>
      <t>星期二</t>
    </r>
  </si>
  <si>
    <r>
      <t xml:space="preserve"> </t>
    </r>
    <r>
      <rPr>
        <sz val="12"/>
        <color theme="1"/>
        <rFont val="細明體"/>
        <family val="3"/>
        <charset val="136"/>
      </rPr>
      <t>星期四</t>
    </r>
  </si>
  <si>
    <r>
      <t>每人</t>
    </r>
    <r>
      <rPr>
        <sz val="12"/>
        <color theme="1"/>
        <rFont val="Times New Roman"/>
        <family val="1"/>
      </rPr>
      <t>(g)</t>
    </r>
  </si>
  <si>
    <r>
      <t>菜名</t>
    </r>
    <r>
      <rPr>
        <sz val="12"/>
        <color theme="1"/>
        <rFont val="Times New Roman"/>
        <family val="1"/>
      </rPr>
      <t>/</t>
    </r>
    <r>
      <rPr>
        <sz val="12"/>
        <color theme="1"/>
        <rFont val="新細明體"/>
        <family val="1"/>
        <charset val="136"/>
      </rPr>
      <t>烹調法</t>
    </r>
    <phoneticPr fontId="1" type="noConversion"/>
  </si>
  <si>
    <r>
      <t>每人</t>
    </r>
    <r>
      <rPr>
        <sz val="12"/>
        <color theme="1"/>
        <rFont val="Times New Roman"/>
        <family val="1"/>
      </rPr>
      <t>(g)</t>
    </r>
    <phoneticPr fontId="1" type="noConversion"/>
  </si>
  <si>
    <t>黃瓜肉絲湯</t>
    <phoneticPr fontId="1" type="noConversion"/>
  </si>
  <si>
    <r>
      <t>蔬菜類</t>
    </r>
    <r>
      <rPr>
        <sz val="12"/>
        <color theme="1"/>
        <rFont val="Times New Roman"/>
        <family val="1"/>
      </rPr>
      <t>(</t>
    </r>
    <r>
      <rPr>
        <sz val="12"/>
        <color theme="1"/>
        <rFont val="新細明體"/>
        <family val="1"/>
        <charset val="136"/>
      </rPr>
      <t>份</t>
    </r>
    <r>
      <rPr>
        <sz val="12"/>
        <color theme="1"/>
        <rFont val="Times New Roman"/>
        <family val="1"/>
      </rPr>
      <t>)</t>
    </r>
    <phoneticPr fontId="1" type="noConversion"/>
  </si>
  <si>
    <r>
      <t>水果類</t>
    </r>
    <r>
      <rPr>
        <sz val="12"/>
        <color theme="1"/>
        <rFont val="Times New Roman"/>
        <family val="1"/>
      </rPr>
      <t>(</t>
    </r>
    <r>
      <rPr>
        <sz val="12"/>
        <color theme="1"/>
        <rFont val="新細明體"/>
        <family val="1"/>
        <charset val="136"/>
      </rPr>
      <t>份</t>
    </r>
    <r>
      <rPr>
        <sz val="12"/>
        <color theme="1"/>
        <rFont val="Times New Roman"/>
        <family val="1"/>
      </rPr>
      <t>)</t>
    </r>
    <phoneticPr fontId="1" type="noConversion"/>
  </si>
  <si>
    <r>
      <t>供應人數：</t>
    </r>
    <r>
      <rPr>
        <sz val="12"/>
        <rFont val="Times New Roman"/>
        <family val="1"/>
      </rPr>
      <t xml:space="preserve">   </t>
    </r>
    <r>
      <rPr>
        <sz val="12"/>
        <rFont val="標楷體"/>
        <family val="4"/>
        <charset val="136"/>
      </rPr>
      <t>人</t>
    </r>
    <r>
      <rPr>
        <sz val="12"/>
        <rFont val="Times New Roman"/>
        <family val="1"/>
      </rPr>
      <t xml:space="preserve">                </t>
    </r>
    <r>
      <rPr>
        <sz val="12"/>
        <rFont val="標楷體"/>
        <family val="4"/>
        <charset val="136"/>
      </rPr>
      <t>供應廠商</t>
    </r>
    <r>
      <rPr>
        <sz val="12"/>
        <rFont val="Times New Roman"/>
        <family val="1"/>
      </rPr>
      <t>:</t>
    </r>
    <r>
      <rPr>
        <sz val="12"/>
        <rFont val="標楷體"/>
        <family val="4"/>
        <charset val="136"/>
      </rPr>
      <t>晶品食品有限公司</t>
    </r>
    <phoneticPr fontId="1" type="noConversion"/>
  </si>
  <si>
    <r>
      <t xml:space="preserve"> </t>
    </r>
    <r>
      <rPr>
        <sz val="12"/>
        <rFont val="細明體"/>
        <family val="3"/>
        <charset val="136"/>
      </rPr>
      <t>星期一</t>
    </r>
    <phoneticPr fontId="1" type="noConversion"/>
  </si>
  <si>
    <r>
      <t>菜名</t>
    </r>
    <r>
      <rPr>
        <sz val="12"/>
        <rFont val="Times New Roman"/>
        <family val="1"/>
      </rPr>
      <t>/</t>
    </r>
    <r>
      <rPr>
        <sz val="12"/>
        <rFont val="新細明體"/>
        <family val="1"/>
        <charset val="136"/>
      </rPr>
      <t>烹調法</t>
    </r>
    <phoneticPr fontId="1" type="noConversion"/>
  </si>
  <si>
    <r>
      <t>每人</t>
    </r>
    <r>
      <rPr>
        <sz val="12"/>
        <rFont val="Times New Roman"/>
        <family val="1"/>
      </rPr>
      <t>(g)</t>
    </r>
    <phoneticPr fontId="1" type="noConversion"/>
  </si>
  <si>
    <r>
      <t>水餃</t>
    </r>
    <r>
      <rPr>
        <sz val="10"/>
        <rFont val="新細明體"/>
        <family val="1"/>
        <charset val="136"/>
      </rPr>
      <t>(約10顆))</t>
    </r>
    <phoneticPr fontId="1" type="noConversion"/>
  </si>
  <si>
    <r>
      <rPr>
        <sz val="12"/>
        <rFont val="新細明體"/>
        <family val="1"/>
        <charset val="136"/>
      </rPr>
      <t>醬爆雞肉(炒)</t>
    </r>
    <phoneticPr fontId="1" type="noConversion"/>
  </si>
  <si>
    <r>
      <t>蔬菜類</t>
    </r>
    <r>
      <rPr>
        <sz val="12"/>
        <rFont val="Times New Roman"/>
        <family val="1"/>
      </rPr>
      <t>(</t>
    </r>
    <r>
      <rPr>
        <sz val="12"/>
        <rFont val="新細明體"/>
        <family val="1"/>
        <charset val="136"/>
      </rPr>
      <t>份</t>
    </r>
    <r>
      <rPr>
        <sz val="12"/>
        <rFont val="Times New Roman"/>
        <family val="1"/>
      </rPr>
      <t>)</t>
    </r>
    <phoneticPr fontId="1" type="noConversion"/>
  </si>
  <si>
    <r>
      <t>水果類</t>
    </r>
    <r>
      <rPr>
        <sz val="12"/>
        <rFont val="Times New Roman"/>
        <family val="1"/>
      </rPr>
      <t>(</t>
    </r>
    <r>
      <rPr>
        <sz val="12"/>
        <rFont val="新細明體"/>
        <family val="1"/>
        <charset val="136"/>
      </rPr>
      <t>份</t>
    </r>
    <r>
      <rPr>
        <sz val="12"/>
        <rFont val="Times New Roman"/>
        <family val="1"/>
      </rPr>
      <t>)</t>
    </r>
    <phoneticPr fontId="1" type="noConversion"/>
  </si>
  <si>
    <r>
      <t>每人</t>
    </r>
    <r>
      <rPr>
        <sz val="12"/>
        <rFont val="Times New Roman"/>
        <family val="1"/>
      </rPr>
      <t>(g)</t>
    </r>
    <phoneticPr fontId="1" type="noConversion"/>
  </si>
  <si>
    <r>
      <t>綠豆</t>
    </r>
    <r>
      <rPr>
        <sz val="12"/>
        <rFont val="新細明體"/>
        <family val="1"/>
        <charset val="136"/>
      </rPr>
      <t>薏仁湯</t>
    </r>
    <phoneticPr fontId="1" type="noConversion"/>
  </si>
  <si>
    <r>
      <t>蔬菜類</t>
    </r>
    <r>
      <rPr>
        <sz val="12"/>
        <rFont val="Times New Roman"/>
        <family val="1"/>
      </rPr>
      <t>(</t>
    </r>
    <r>
      <rPr>
        <sz val="12"/>
        <rFont val="新細明體"/>
        <family val="1"/>
        <charset val="136"/>
      </rPr>
      <t>份</t>
    </r>
    <r>
      <rPr>
        <sz val="12"/>
        <rFont val="Times New Roman"/>
        <family val="1"/>
      </rPr>
      <t>)</t>
    </r>
    <phoneticPr fontId="1" type="noConversion"/>
  </si>
  <si>
    <r>
      <t>水果類</t>
    </r>
    <r>
      <rPr>
        <sz val="12"/>
        <rFont val="Times New Roman"/>
        <family val="1"/>
      </rPr>
      <t>(</t>
    </r>
    <r>
      <rPr>
        <sz val="12"/>
        <rFont val="新細明體"/>
        <family val="1"/>
        <charset val="136"/>
      </rPr>
      <t>份</t>
    </r>
    <r>
      <rPr>
        <sz val="12"/>
        <rFont val="Times New Roman"/>
        <family val="1"/>
      </rPr>
      <t>)</t>
    </r>
    <phoneticPr fontId="1" type="noConversion"/>
  </si>
  <si>
    <r>
      <rPr>
        <sz val="12"/>
        <rFont val="新細明體"/>
        <family val="1"/>
        <charset val="136"/>
      </rPr>
      <t>香菇雞肉湯</t>
    </r>
    <phoneticPr fontId="1" type="noConversion"/>
  </si>
  <si>
    <r>
      <t xml:space="preserve"> 屏東縣 地磨兒國小113年11月</t>
    </r>
    <r>
      <rPr>
        <sz val="22"/>
        <rFont val="Adobe 繁黑體 Std B"/>
        <family val="2"/>
        <charset val="128"/>
      </rPr>
      <t xml:space="preserve">  午餐菜單   (本校一律使用國</t>
    </r>
    <r>
      <rPr>
        <sz val="22"/>
        <rFont val="細明體"/>
        <family val="3"/>
        <charset val="136"/>
      </rPr>
      <t>產</t>
    </r>
    <r>
      <rPr>
        <sz val="22"/>
        <rFont val="Adobe 繁黑體 Std B"/>
        <family val="2"/>
        <charset val="128"/>
      </rPr>
      <t>豬肉食材)</t>
    </r>
    <phoneticPr fontId="1" type="noConversion"/>
  </si>
  <si>
    <t xml:space="preserve"> 屏東縣 地磨兒國小113年11月第一週學生午餐食譜(自設廚房)</t>
    <phoneticPr fontId="1" type="noConversion"/>
  </si>
  <si>
    <t xml:space="preserve"> 屏東縣 地磨兒國小113年11月第二週學生午餐食譜(自設廚房)</t>
    <phoneticPr fontId="1" type="noConversion"/>
  </si>
  <si>
    <t xml:space="preserve"> 屏東縣 地磨兒國小113年11月第三週學生午餐食譜(自設廚房)</t>
    <phoneticPr fontId="1" type="noConversion"/>
  </si>
  <si>
    <t xml:space="preserve"> 屏東縣 地磨兒國小113年11月第五週學生午餐食譜(自設廚房)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</si>
</sst>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76" formatCode="0.0_ "/>
    <numFmt numFmtId="177" formatCode="0;_᣿"/>
    <numFmt numFmtId="178" formatCode="m&quot;月&quot;d&quot;日&quot;"/>
    <numFmt numFmtId="179" formatCode="0.0_);[Red]\(0.0\)"/>
    <numFmt numFmtId="180" formatCode="0.0;_렂"/>
    <numFmt numFmtId="181" formatCode="0.0"/>
    <numFmt numFmtId="182" formatCode="0.000"/>
  </numFmts>
  <fonts count="54" x14ac:knownFonts="1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name val="標楷體"/>
      <family val="4"/>
      <charset val="136"/>
    </font>
    <font>
      <sz val="10"/>
      <name val="新細明體"/>
      <family val="1"/>
      <charset val="136"/>
    </font>
    <font>
      <sz val="16"/>
      <name val="標楷體"/>
      <family val="4"/>
      <charset val="136"/>
    </font>
    <font>
      <sz val="14"/>
      <name val="標楷體"/>
      <family val="4"/>
      <charset val="136"/>
    </font>
    <font>
      <sz val="12"/>
      <name val="Times New Roman"/>
      <family val="1"/>
    </font>
    <font>
      <sz val="12"/>
      <name val="細明體"/>
      <family val="3"/>
      <charset val="136"/>
    </font>
    <font>
      <sz val="12"/>
      <color theme="1"/>
      <name val="新細明體"/>
      <family val="1"/>
      <charset val="136"/>
      <scheme val="minor"/>
    </font>
    <font>
      <sz val="11"/>
      <name val="標楷體"/>
      <family val="4"/>
      <charset val="136"/>
    </font>
    <font>
      <sz val="18"/>
      <name val="標楷體"/>
      <family val="4"/>
      <charset val="136"/>
    </font>
    <font>
      <sz val="12"/>
      <name val="新細明體"/>
      <family val="1"/>
      <charset val="136"/>
      <scheme val="major"/>
    </font>
    <font>
      <sz val="12"/>
      <name val="新細明體"/>
      <family val="1"/>
      <charset val="136"/>
      <scheme val="minor"/>
    </font>
    <font>
      <sz val="10"/>
      <name val="新細明體"/>
      <family val="1"/>
      <charset val="136"/>
      <scheme val="minor"/>
    </font>
    <font>
      <sz val="20"/>
      <name val="標楷體"/>
      <family val="4"/>
      <charset val="136"/>
    </font>
    <font>
      <sz val="20"/>
      <name val="Adobe 繁黑體 Std B"/>
      <family val="2"/>
      <charset val="136"/>
    </font>
    <font>
      <sz val="22"/>
      <name val="Adobe 繁黑體 Std B"/>
      <family val="2"/>
      <charset val="136"/>
    </font>
    <font>
      <sz val="22"/>
      <name val="Adobe 繁黑體 Std B"/>
      <family val="2"/>
      <charset val="128"/>
    </font>
    <font>
      <b/>
      <sz val="12"/>
      <name val="新細明體"/>
      <family val="1"/>
      <charset val="136"/>
    </font>
    <font>
      <sz val="22"/>
      <name val="細明體"/>
      <family val="3"/>
      <charset val="136"/>
    </font>
    <font>
      <sz val="12"/>
      <color theme="1"/>
      <name val="新細明體"/>
      <family val="2"/>
      <scheme val="minor"/>
    </font>
    <font>
      <sz val="13"/>
      <name val="標楷體"/>
      <family val="4"/>
      <charset val="136"/>
    </font>
    <font>
      <sz val="14"/>
      <name val="新細明體"/>
      <family val="1"/>
      <charset val="136"/>
    </font>
    <font>
      <sz val="9"/>
      <name val="新細明體"/>
      <family val="2"/>
      <charset val="136"/>
      <scheme val="minor"/>
    </font>
    <font>
      <b/>
      <sz val="12"/>
      <name val="新細明體"/>
      <family val="1"/>
      <charset val="136"/>
      <scheme val="major"/>
    </font>
    <font>
      <sz val="11"/>
      <name val="新細明體"/>
      <family val="1"/>
      <charset val="136"/>
    </font>
    <font>
      <sz val="10"/>
      <name val="細明體"/>
      <family val="3"/>
      <charset val="136"/>
    </font>
    <font>
      <b/>
      <sz val="10"/>
      <name val="新細明體"/>
      <family val="1"/>
      <charset val="136"/>
    </font>
    <font>
      <sz val="8"/>
      <name val="新細明體"/>
      <family val="1"/>
      <charset val="136"/>
      <scheme val="minor"/>
    </font>
    <font>
      <sz val="8"/>
      <name val="新細明體"/>
      <family val="1"/>
      <charset val="136"/>
    </font>
    <font>
      <sz val="17"/>
      <name val="標楷體"/>
      <family val="4"/>
      <charset val="136"/>
    </font>
    <font>
      <b/>
      <sz val="16"/>
      <color rgb="FFFF0000"/>
      <name val="標楷體"/>
      <family val="4"/>
      <charset val="136"/>
    </font>
    <font>
      <sz val="12"/>
      <color rgb="FFFF0000"/>
      <name val="標楷體"/>
      <family val="4"/>
      <charset val="136"/>
    </font>
    <font>
      <sz val="16"/>
      <color rgb="FFFF0000"/>
      <name val="標楷體"/>
      <family val="4"/>
      <charset val="136"/>
    </font>
    <font>
      <sz val="10"/>
      <color rgb="FF0070C0"/>
      <name val="標楷體"/>
      <family val="4"/>
      <charset val="136"/>
    </font>
    <font>
      <sz val="14"/>
      <color rgb="FFFF0000"/>
      <name val="標楷體"/>
      <family val="4"/>
      <charset val="136"/>
    </font>
    <font>
      <sz val="12"/>
      <color rgb="FF00B050"/>
      <name val="標楷體"/>
      <family val="4"/>
      <charset val="136"/>
    </font>
    <font>
      <sz val="24"/>
      <name val="標楷體"/>
      <family val="4"/>
      <charset val="136"/>
    </font>
    <font>
      <sz val="16"/>
      <color theme="1"/>
      <name val="標楷體"/>
      <family val="4"/>
      <charset val="136"/>
    </font>
    <font>
      <sz val="12"/>
      <color rgb="FFFF0000"/>
      <name val="新細明體"/>
      <family val="1"/>
      <charset val="136"/>
    </font>
    <font>
      <sz val="12"/>
      <name val="新細明體"/>
      <family val="1"/>
      <charset val="136"/>
    </font>
    <font>
      <b/>
      <sz val="16"/>
      <color theme="1"/>
      <name val="Adobe 繁黑體 Std B"/>
      <family val="2"/>
      <charset val="136"/>
    </font>
    <font>
      <sz val="10"/>
      <color theme="1"/>
      <name val="新細明體"/>
      <family val="1"/>
      <charset val="136"/>
      <scheme val="minor"/>
    </font>
    <font>
      <sz val="12"/>
      <name val="新細明體"/>
      <family val="2"/>
      <scheme val="minor"/>
    </font>
    <font>
      <sz val="12"/>
      <color rgb="FF000000"/>
      <name val="新細明體"/>
      <family val="1"/>
      <charset val="136"/>
    </font>
    <font>
      <sz val="12"/>
      <color theme="1"/>
      <name val="新細明體"/>
      <family val="1"/>
      <charset val="136"/>
    </font>
    <font>
      <sz val="12"/>
      <color theme="1"/>
      <name val="標楷體"/>
      <family val="4"/>
      <charset val="136"/>
    </font>
    <font>
      <sz val="12"/>
      <color theme="1"/>
      <name val="Times New Roman"/>
      <family val="1"/>
    </font>
    <font>
      <sz val="12"/>
      <color theme="1"/>
      <name val="細明體"/>
      <family val="3"/>
      <charset val="136"/>
    </font>
    <font>
      <sz val="10"/>
      <color theme="1"/>
      <name val="新細明體"/>
      <family val="1"/>
      <charset val="136"/>
    </font>
    <font>
      <b/>
      <sz val="12"/>
      <color theme="1"/>
      <name val="新細明體"/>
      <family val="1"/>
      <charset val="136"/>
    </font>
    <font>
      <sz val="8"/>
      <color theme="1"/>
      <name val="新細明體"/>
      <family val="1"/>
      <charset val="136"/>
    </font>
    <font>
      <sz val="12"/>
      <color theme="1"/>
      <name val="新細明體"/>
      <family val="1"/>
      <charset val="136"/>
      <scheme val="major"/>
    </font>
    <font>
      <sz val="14"/>
      <color theme="1"/>
      <name val="標楷體"/>
      <family val="4"/>
      <charset val="136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FF"/>
        <bgColor rgb="FFFFFFFF"/>
      </patternFill>
    </fill>
  </fills>
  <borders count="7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double">
        <color indexed="64"/>
      </top>
      <bottom style="thin">
        <color auto="1"/>
      </bottom>
      <diagonal/>
    </border>
    <border>
      <left style="thin">
        <color indexed="64"/>
      </left>
      <right/>
      <top style="double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indexed="64"/>
      </top>
      <bottom/>
      <diagonal/>
    </border>
    <border>
      <left/>
      <right style="thin">
        <color auto="1"/>
      </right>
      <top style="thin">
        <color indexed="64"/>
      </top>
      <bottom style="double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/>
    <xf numFmtId="0" fontId="8" fillId="0" borderId="0">
      <alignment vertical="center"/>
    </xf>
    <xf numFmtId="0" fontId="20" fillId="0" borderId="0">
      <alignment vertical="center"/>
    </xf>
  </cellStyleXfs>
  <cellXfs count="939">
    <xf numFmtId="0" fontId="0" fillId="0" borderId="0" xfId="0"/>
    <xf numFmtId="0" fontId="2" fillId="0" borderId="0" xfId="0" applyFont="1"/>
    <xf numFmtId="0" fontId="5" fillId="0" borderId="0" xfId="0" applyFont="1"/>
    <xf numFmtId="0" fontId="0" fillId="0" borderId="3" xfId="0" applyFont="1" applyBorder="1" applyAlignment="1">
      <alignment horizontal="center" vertical="center"/>
    </xf>
    <xf numFmtId="0" fontId="0" fillId="0" borderId="0" xfId="0" applyFont="1"/>
    <xf numFmtId="0" fontId="0" fillId="0" borderId="0" xfId="0" applyFont="1" applyAlignment="1">
      <alignment horizontal="center"/>
    </xf>
    <xf numFmtId="0" fontId="0" fillId="0" borderId="10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 shrinkToFit="1"/>
    </xf>
    <xf numFmtId="0" fontId="0" fillId="0" borderId="0" xfId="0" applyFont="1" applyAlignment="1"/>
    <xf numFmtId="0" fontId="0" fillId="0" borderId="32" xfId="0" applyFont="1" applyBorder="1" applyAlignment="1">
      <alignment horizontal="center" vertical="center" shrinkToFit="1"/>
    </xf>
    <xf numFmtId="0" fontId="0" fillId="0" borderId="15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 shrinkToFit="1"/>
    </xf>
    <xf numFmtId="0" fontId="0" fillId="0" borderId="0" xfId="0" applyFont="1" applyBorder="1" applyAlignment="1">
      <alignment horizontal="center" shrinkToFi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 shrinkToFit="1"/>
    </xf>
    <xf numFmtId="49" fontId="4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/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/>
    <xf numFmtId="0" fontId="4" fillId="0" borderId="0" xfId="0" applyFont="1" applyFill="1"/>
    <xf numFmtId="0" fontId="4" fillId="0" borderId="0" xfId="0" applyFont="1" applyFill="1" applyAlignment="1">
      <alignment horizontal="center" vertical="center" shrinkToFit="1"/>
    </xf>
    <xf numFmtId="1" fontId="4" fillId="0" borderId="0" xfId="0" applyNumberFormat="1" applyFont="1" applyFill="1" applyBorder="1" applyAlignment="1">
      <alignment horizontal="center" vertical="center" shrinkToFit="1"/>
    </xf>
    <xf numFmtId="0" fontId="4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 shrinkToFit="1"/>
    </xf>
    <xf numFmtId="0" fontId="0" fillId="0" borderId="0" xfId="0" applyFont="1" applyBorder="1" applyAlignment="1">
      <alignment horizontal="center" vertical="center" wrapText="1" shrinkToFit="1"/>
    </xf>
    <xf numFmtId="0" fontId="0" fillId="0" borderId="0" xfId="0" applyFont="1" applyBorder="1" applyAlignment="1">
      <alignment horizontal="center" vertical="center" textRotation="255" shrinkToFit="1"/>
    </xf>
    <xf numFmtId="0" fontId="0" fillId="0" borderId="0" xfId="1" applyFont="1" applyFill="1" applyAlignment="1">
      <alignment horizontal="center" vertical="center"/>
    </xf>
    <xf numFmtId="0" fontId="0" fillId="0" borderId="0" xfId="1" applyFont="1" applyFill="1" applyBorder="1" applyAlignment="1">
      <alignment horizontal="center" vertical="center"/>
    </xf>
    <xf numFmtId="0" fontId="5" fillId="0" borderId="0" xfId="0" applyFont="1" applyFill="1"/>
    <xf numFmtId="0" fontId="5" fillId="0" borderId="0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Border="1" applyAlignment="1"/>
    <xf numFmtId="0" fontId="5" fillId="0" borderId="0" xfId="0" applyFont="1" applyFill="1" applyBorder="1" applyAlignment="1">
      <alignment horizontal="center" vertical="center"/>
    </xf>
    <xf numFmtId="1" fontId="5" fillId="0" borderId="0" xfId="0" applyNumberFormat="1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5" xfId="0" applyFont="1" applyBorder="1" applyAlignment="1">
      <alignment horizontal="center" vertical="center" shrinkToFit="1"/>
    </xf>
    <xf numFmtId="0" fontId="0" fillId="0" borderId="22" xfId="0" applyFont="1" applyBorder="1" applyAlignment="1">
      <alignment horizontal="center" vertical="center"/>
    </xf>
    <xf numFmtId="0" fontId="0" fillId="0" borderId="26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19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/>
    </xf>
    <xf numFmtId="49" fontId="10" fillId="0" borderId="49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/>
    <xf numFmtId="0" fontId="0" fillId="0" borderId="1" xfId="0" applyFont="1" applyBorder="1" applyAlignment="1">
      <alignment horizontal="center" shrinkToFit="1"/>
    </xf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4" fillId="0" borderId="0" xfId="1" applyFont="1" applyFill="1" applyBorder="1" applyAlignment="1">
      <alignment horizontal="center"/>
    </xf>
    <xf numFmtId="0" fontId="4" fillId="4" borderId="0" xfId="0" applyFont="1" applyFill="1" applyAlignment="1">
      <alignment vertical="center"/>
    </xf>
    <xf numFmtId="0" fontId="2" fillId="4" borderId="0" xfId="0" applyFont="1" applyFill="1"/>
    <xf numFmtId="0" fontId="4" fillId="4" borderId="0" xfId="0" applyFont="1" applyFill="1"/>
    <xf numFmtId="0" fontId="0" fillId="0" borderId="1" xfId="0" applyFont="1" applyBorder="1"/>
    <xf numFmtId="0" fontId="10" fillId="0" borderId="10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39" xfId="0" applyFont="1" applyFill="1" applyBorder="1" applyAlignment="1">
      <alignment horizontal="center" vertical="center" wrapText="1"/>
    </xf>
    <xf numFmtId="0" fontId="5" fillId="0" borderId="39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4" fillId="4" borderId="0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vertical="center" shrinkToFit="1"/>
    </xf>
    <xf numFmtId="0" fontId="14" fillId="4" borderId="0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21" xfId="0" applyFont="1" applyFill="1" applyBorder="1" applyAlignment="1">
      <alignment horizontal="center" vertical="center"/>
    </xf>
    <xf numFmtId="0" fontId="0" fillId="0" borderId="19" xfId="0" applyFont="1" applyFill="1" applyBorder="1" applyAlignment="1">
      <alignment horizontal="center" vertical="center" shrinkToFit="1"/>
    </xf>
    <xf numFmtId="0" fontId="0" fillId="0" borderId="20" xfId="0" applyFont="1" applyFill="1" applyBorder="1" applyAlignment="1">
      <alignment horizontal="center" vertical="center"/>
    </xf>
    <xf numFmtId="0" fontId="6" fillId="0" borderId="19" xfId="0" applyFont="1" applyFill="1" applyBorder="1" applyAlignment="1">
      <alignment horizontal="center" vertical="center" shrinkToFit="1"/>
    </xf>
    <xf numFmtId="0" fontId="0" fillId="0" borderId="3" xfId="0" applyFont="1" applyFill="1" applyBorder="1" applyAlignment="1">
      <alignment horizontal="left" vertical="center"/>
    </xf>
    <xf numFmtId="176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 wrapText="1" shrinkToFit="1"/>
    </xf>
    <xf numFmtId="0" fontId="5" fillId="0" borderId="10" xfId="0" applyFont="1" applyFill="1" applyBorder="1" applyAlignment="1">
      <alignment horizontal="center" vertical="center"/>
    </xf>
    <xf numFmtId="49" fontId="10" fillId="3" borderId="38" xfId="0" applyNumberFormat="1" applyFont="1" applyFill="1" applyBorder="1" applyAlignment="1">
      <alignment horizontal="center" vertical="center" wrapText="1"/>
    </xf>
    <xf numFmtId="0" fontId="9" fillId="3" borderId="30" xfId="0" applyFont="1" applyFill="1" applyBorder="1" applyAlignment="1">
      <alignment horizontal="center" vertical="center" wrapText="1"/>
    </xf>
    <xf numFmtId="0" fontId="9" fillId="3" borderId="31" xfId="0" applyFont="1" applyFill="1" applyBorder="1" applyAlignment="1">
      <alignment horizontal="center" vertical="center" wrapText="1"/>
    </xf>
    <xf numFmtId="177" fontId="0" fillId="0" borderId="28" xfId="0" applyNumberFormat="1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 vertical="center"/>
    </xf>
    <xf numFmtId="0" fontId="0" fillId="0" borderId="47" xfId="1" applyFont="1" applyFill="1" applyBorder="1" applyAlignment="1">
      <alignment vertical="center"/>
    </xf>
    <xf numFmtId="49" fontId="0" fillId="0" borderId="1" xfId="0" applyNumberFormat="1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vertical="center" shrinkToFit="1"/>
    </xf>
    <xf numFmtId="0" fontId="0" fillId="0" borderId="0" xfId="0" applyFont="1" applyFill="1" applyBorder="1" applyAlignment="1">
      <alignment horizontal="center" vertical="center" shrinkToFit="1"/>
    </xf>
    <xf numFmtId="0" fontId="10" fillId="0" borderId="8" xfId="0" applyFont="1" applyFill="1" applyBorder="1" applyAlignment="1">
      <alignment horizontal="center" vertical="center" wrapText="1"/>
    </xf>
    <xf numFmtId="0" fontId="10" fillId="0" borderId="14" xfId="0" applyFont="1" applyFill="1" applyBorder="1" applyAlignment="1">
      <alignment horizontal="center" vertical="center" wrapText="1"/>
    </xf>
    <xf numFmtId="0" fontId="10" fillId="0" borderId="41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176" fontId="0" fillId="0" borderId="25" xfId="0" applyNumberFormat="1" applyFont="1" applyFill="1" applyBorder="1" applyAlignment="1">
      <alignment horizontal="center" vertical="center"/>
    </xf>
    <xf numFmtId="0" fontId="0" fillId="0" borderId="48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center" vertical="center"/>
    </xf>
    <xf numFmtId="0" fontId="0" fillId="0" borderId="2" xfId="1" applyFont="1" applyFill="1" applyBorder="1" applyAlignment="1">
      <alignment horizontal="center"/>
    </xf>
    <xf numFmtId="0" fontId="0" fillId="0" borderId="26" xfId="0" applyFont="1" applyFill="1" applyBorder="1" applyAlignment="1">
      <alignment horizontal="left" vertical="center"/>
    </xf>
    <xf numFmtId="0" fontId="0" fillId="0" borderId="47" xfId="1" applyFont="1" applyFill="1" applyBorder="1" applyAlignment="1">
      <alignment horizontal="left"/>
    </xf>
    <xf numFmtId="0" fontId="0" fillId="0" borderId="3" xfId="0" applyFont="1" applyFill="1" applyBorder="1" applyAlignment="1">
      <alignment vertical="center"/>
    </xf>
    <xf numFmtId="0" fontId="0" fillId="0" borderId="45" xfId="1" applyFont="1" applyFill="1" applyBorder="1" applyAlignment="1">
      <alignment horizontal="left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0" fillId="0" borderId="57" xfId="1" applyFont="1" applyFill="1" applyBorder="1" applyAlignment="1">
      <alignment horizontal="center" vertical="center"/>
    </xf>
    <xf numFmtId="177" fontId="0" fillId="0" borderId="0" xfId="0" applyNumberFormat="1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 applyAlignment="1">
      <alignment vertical="center"/>
    </xf>
    <xf numFmtId="176" fontId="0" fillId="0" borderId="0" xfId="0" applyNumberFormat="1" applyFont="1" applyFill="1" applyBorder="1" applyAlignment="1">
      <alignment horizontal="center" vertical="center" shrinkToFit="1"/>
    </xf>
    <xf numFmtId="176" fontId="0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vertical="center"/>
    </xf>
    <xf numFmtId="0" fontId="9" fillId="3" borderId="63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shrinkToFit="1"/>
    </xf>
    <xf numFmtId="0" fontId="0" fillId="0" borderId="1" xfId="0" applyFont="1" applyBorder="1" applyAlignment="1">
      <alignment horizontal="center"/>
    </xf>
    <xf numFmtId="0" fontId="10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shrinkToFit="1"/>
    </xf>
    <xf numFmtId="0" fontId="0" fillId="0" borderId="0" xfId="1" applyFont="1" applyFill="1" applyBorder="1" applyAlignment="1">
      <alignment horizontal="left" vertical="center"/>
    </xf>
    <xf numFmtId="0" fontId="0" fillId="0" borderId="0" xfId="0" applyFont="1" applyFill="1" applyBorder="1" applyAlignment="1">
      <alignment vertical="center" wrapText="1" shrinkToFit="1"/>
    </xf>
    <xf numFmtId="0" fontId="2" fillId="0" borderId="0" xfId="0" applyFont="1" applyFill="1" applyBorder="1"/>
    <xf numFmtId="0" fontId="12" fillId="0" borderId="1" xfId="1" applyFont="1" applyFill="1" applyBorder="1" applyAlignment="1" applyProtection="1">
      <alignment horizontal="center" vertical="center"/>
    </xf>
    <xf numFmtId="179" fontId="0" fillId="0" borderId="1" xfId="0" applyNumberFormat="1" applyFont="1" applyFill="1" applyBorder="1" applyAlignment="1">
      <alignment horizontal="center" vertical="center" shrinkToFit="1"/>
    </xf>
    <xf numFmtId="0" fontId="12" fillId="0" borderId="1" xfId="1" applyFont="1" applyBorder="1" applyProtection="1">
      <alignment vertical="center"/>
    </xf>
    <xf numFmtId="179" fontId="0" fillId="0" borderId="25" xfId="0" applyNumberFormat="1" applyFont="1" applyFill="1" applyBorder="1" applyAlignment="1">
      <alignment horizontal="center" vertical="center"/>
    </xf>
    <xf numFmtId="0" fontId="12" fillId="0" borderId="0" xfId="1" applyFont="1" applyFill="1" applyBorder="1" applyProtection="1">
      <alignment vertical="center"/>
    </xf>
    <xf numFmtId="0" fontId="7" fillId="0" borderId="0" xfId="0" applyFont="1" applyBorder="1" applyAlignment="1">
      <alignment vertical="center" textRotation="255" wrapText="1" shrinkToFit="1"/>
    </xf>
    <xf numFmtId="49" fontId="0" fillId="0" borderId="4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 textRotation="255" wrapText="1" shrinkToFit="1"/>
    </xf>
    <xf numFmtId="0" fontId="0" fillId="0" borderId="0" xfId="0" applyFont="1" applyFill="1"/>
    <xf numFmtId="0" fontId="0" fillId="0" borderId="3" xfId="0" applyFont="1" applyFill="1" applyBorder="1" applyAlignment="1">
      <alignment horizontal="center" vertical="center"/>
    </xf>
    <xf numFmtId="0" fontId="0" fillId="0" borderId="25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shrinkToFit="1"/>
    </xf>
    <xf numFmtId="0" fontId="0" fillId="0" borderId="0" xfId="0" applyFont="1" applyFill="1" applyBorder="1"/>
    <xf numFmtId="0" fontId="0" fillId="0" borderId="1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 shrinkToFit="1"/>
    </xf>
    <xf numFmtId="0" fontId="12" fillId="0" borderId="0" xfId="1" applyFont="1" applyBorder="1" applyProtection="1">
      <alignment vertical="center"/>
    </xf>
    <xf numFmtId="0" fontId="5" fillId="0" borderId="1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81" fontId="5" fillId="0" borderId="10" xfId="0" applyNumberFormat="1" applyFont="1" applyBorder="1" applyAlignment="1">
      <alignment horizontal="center" vertical="center"/>
    </xf>
    <xf numFmtId="181" fontId="5" fillId="0" borderId="39" xfId="0" applyNumberFormat="1" applyFont="1" applyBorder="1" applyAlignment="1">
      <alignment horizontal="center" vertical="center"/>
    </xf>
    <xf numFmtId="1" fontId="5" fillId="4" borderId="3" xfId="0" applyNumberFormat="1" applyFont="1" applyFill="1" applyBorder="1" applyAlignment="1">
      <alignment horizontal="center" vertical="center" shrinkToFit="1"/>
    </xf>
    <xf numFmtId="1" fontId="5" fillId="0" borderId="24" xfId="0" applyNumberFormat="1" applyFont="1" applyFill="1" applyBorder="1" applyAlignment="1">
      <alignment horizontal="center" vertical="center" shrinkToFit="1"/>
    </xf>
    <xf numFmtId="1" fontId="5" fillId="0" borderId="53" xfId="0" applyNumberFormat="1" applyFont="1" applyFill="1" applyBorder="1" applyAlignment="1">
      <alignment horizontal="center" vertical="center" shrinkToFit="1"/>
    </xf>
    <xf numFmtId="1" fontId="5" fillId="4" borderId="56" xfId="0" applyNumberFormat="1" applyFont="1" applyFill="1" applyBorder="1" applyAlignment="1">
      <alignment horizontal="center" vertical="center" shrinkToFit="1"/>
    </xf>
    <xf numFmtId="1" fontId="5" fillId="0" borderId="4" xfId="0" applyNumberFormat="1" applyFont="1" applyFill="1" applyBorder="1" applyAlignment="1">
      <alignment horizontal="center" vertical="center" shrinkToFit="1"/>
    </xf>
    <xf numFmtId="1" fontId="5" fillId="4" borderId="11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/>
    </xf>
    <xf numFmtId="1" fontId="5" fillId="0" borderId="1" xfId="0" applyNumberFormat="1" applyFont="1" applyFill="1" applyBorder="1" applyAlignment="1">
      <alignment horizontal="center" vertical="center" shrinkToFit="1"/>
    </xf>
    <xf numFmtId="0" fontId="0" fillId="0" borderId="20" xfId="0" applyFont="1" applyFill="1" applyBorder="1" applyAlignment="1">
      <alignment vertical="center"/>
    </xf>
    <xf numFmtId="0" fontId="10" fillId="0" borderId="65" xfId="0" applyFont="1" applyFill="1" applyBorder="1" applyAlignment="1">
      <alignment horizontal="center" vertical="center" shrinkToFit="1"/>
    </xf>
    <xf numFmtId="0" fontId="0" fillId="0" borderId="16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10" fillId="0" borderId="41" xfId="0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10" fillId="0" borderId="66" xfId="0" applyFont="1" applyFill="1" applyBorder="1" applyAlignment="1">
      <alignment horizontal="center" vertical="center" shrinkToFit="1"/>
    </xf>
    <xf numFmtId="0" fontId="10" fillId="0" borderId="67" xfId="0" applyFont="1" applyFill="1" applyBorder="1" applyAlignment="1">
      <alignment horizontal="center" vertical="center" shrinkToFit="1"/>
    </xf>
    <xf numFmtId="1" fontId="5" fillId="4" borderId="0" xfId="0" applyNumberFormat="1" applyFont="1" applyFill="1" applyBorder="1" applyAlignment="1">
      <alignment horizontal="center" vertical="center" shrinkToFit="1"/>
    </xf>
    <xf numFmtId="0" fontId="0" fillId="0" borderId="0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49" fontId="10" fillId="0" borderId="0" xfId="0" applyNumberFormat="1" applyFont="1" applyFill="1" applyBorder="1" applyAlignment="1">
      <alignment horizontal="center" vertical="center" wrapText="1"/>
    </xf>
    <xf numFmtId="0" fontId="21" fillId="0" borderId="0" xfId="0" applyFont="1" applyFill="1" applyBorder="1"/>
    <xf numFmtId="0" fontId="21" fillId="0" borderId="0" xfId="0" applyFont="1" applyFill="1" applyBorder="1" applyAlignment="1">
      <alignment horizontal="center"/>
    </xf>
    <xf numFmtId="0" fontId="21" fillId="0" borderId="0" xfId="1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 textRotation="255" shrinkToFit="1"/>
    </xf>
    <xf numFmtId="0" fontId="4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0" fillId="0" borderId="0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3" fillId="0" borderId="0" xfId="0" applyFont="1" applyBorder="1" applyAlignment="1"/>
    <xf numFmtId="0" fontId="0" fillId="0" borderId="42" xfId="0" applyFont="1" applyBorder="1" applyAlignment="1">
      <alignment horizontal="center" vertical="center" shrinkToFit="1"/>
    </xf>
    <xf numFmtId="0" fontId="0" fillId="0" borderId="11" xfId="0" applyFont="1" applyBorder="1" applyAlignment="1">
      <alignment horizontal="center" vertical="center" shrinkToFit="1"/>
    </xf>
    <xf numFmtId="0" fontId="0" fillId="0" borderId="23" xfId="0" applyFont="1" applyBorder="1" applyAlignment="1">
      <alignment horizontal="center" vertical="center" shrinkToFit="1"/>
    </xf>
    <xf numFmtId="0" fontId="12" fillId="0" borderId="0" xfId="1" applyFont="1" applyProtection="1">
      <alignment vertical="center"/>
    </xf>
    <xf numFmtId="0" fontId="12" fillId="0" borderId="0" xfId="1" applyFont="1" applyFill="1" applyProtection="1">
      <alignment vertical="center"/>
    </xf>
    <xf numFmtId="0" fontId="0" fillId="0" borderId="6" xfId="0" applyFont="1" applyFill="1" applyBorder="1" applyAlignment="1">
      <alignment horizontal="left" vertical="center"/>
    </xf>
    <xf numFmtId="0" fontId="10" fillId="0" borderId="53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3" fillId="0" borderId="3" xfId="1" applyFont="1" applyFill="1" applyBorder="1" applyAlignment="1" applyProtection="1">
      <alignment horizontal="center" vertical="center"/>
    </xf>
    <xf numFmtId="0" fontId="11" fillId="0" borderId="1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/>
    </xf>
    <xf numFmtId="0" fontId="12" fillId="0" borderId="3" xfId="1" applyFont="1" applyFill="1" applyBorder="1" applyAlignment="1" applyProtection="1">
      <alignment horizontal="center" vertical="center"/>
    </xf>
    <xf numFmtId="180" fontId="5" fillId="0" borderId="1" xfId="0" applyNumberFormat="1" applyFont="1" applyFill="1" applyBorder="1" applyAlignment="1">
      <alignment horizontal="center" vertical="center"/>
    </xf>
    <xf numFmtId="180" fontId="5" fillId="0" borderId="10" xfId="0" applyNumberFormat="1" applyFont="1" applyFill="1" applyBorder="1" applyAlignment="1">
      <alignment horizontal="center" vertical="center"/>
    </xf>
    <xf numFmtId="0" fontId="0" fillId="0" borderId="24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 shrinkToFit="1"/>
    </xf>
    <xf numFmtId="0" fontId="6" fillId="0" borderId="4" xfId="0" applyFont="1" applyFill="1" applyBorder="1" applyAlignment="1">
      <alignment horizontal="center" vertical="center" shrinkToFit="1"/>
    </xf>
    <xf numFmtId="0" fontId="0" fillId="0" borderId="48" xfId="0" applyFont="1" applyFill="1" applyBorder="1" applyAlignment="1">
      <alignment horizontal="center" vertical="center" shrinkToFit="1"/>
    </xf>
    <xf numFmtId="0" fontId="0" fillId="0" borderId="4" xfId="0" applyFont="1" applyFill="1" applyBorder="1" applyAlignment="1">
      <alignment horizontal="center" vertical="center" shrinkToFit="1"/>
    </xf>
    <xf numFmtId="176" fontId="0" fillId="0" borderId="4" xfId="0" applyNumberFormat="1" applyFont="1" applyFill="1" applyBorder="1" applyAlignment="1">
      <alignment horizontal="center" vertical="center" shrinkToFit="1"/>
    </xf>
    <xf numFmtId="176" fontId="0" fillId="0" borderId="4" xfId="0" applyNumberFormat="1" applyFont="1" applyFill="1" applyBorder="1" applyAlignment="1">
      <alignment horizontal="center" vertical="center"/>
    </xf>
    <xf numFmtId="176" fontId="0" fillId="0" borderId="48" xfId="0" applyNumberFormat="1" applyFont="1" applyFill="1" applyBorder="1" applyAlignment="1">
      <alignment horizontal="center" vertical="center"/>
    </xf>
    <xf numFmtId="49" fontId="0" fillId="0" borderId="4" xfId="0" applyNumberFormat="1" applyFont="1" applyFill="1" applyBorder="1" applyAlignment="1">
      <alignment horizontal="center"/>
    </xf>
    <xf numFmtId="177" fontId="0" fillId="0" borderId="45" xfId="0" applyNumberFormat="1" applyFont="1" applyFill="1" applyBorder="1" applyAlignment="1">
      <alignment horizontal="center"/>
    </xf>
    <xf numFmtId="0" fontId="0" fillId="2" borderId="64" xfId="0" applyFont="1" applyFill="1" applyBorder="1" applyAlignment="1">
      <alignment horizontal="center" vertical="center" shrinkToFit="1"/>
    </xf>
    <xf numFmtId="0" fontId="0" fillId="2" borderId="42" xfId="0" applyFont="1" applyFill="1" applyBorder="1" applyAlignment="1">
      <alignment vertical="center"/>
    </xf>
    <xf numFmtId="0" fontId="0" fillId="2" borderId="60" xfId="0" applyFont="1" applyFill="1" applyBorder="1" applyAlignment="1">
      <alignment vertical="center"/>
    </xf>
    <xf numFmtId="0" fontId="0" fillId="2" borderId="61" xfId="0" applyFont="1" applyFill="1" applyBorder="1" applyAlignment="1">
      <alignment vertical="center"/>
    </xf>
    <xf numFmtId="0" fontId="0" fillId="2" borderId="22" xfId="0" applyFont="1" applyFill="1" applyBorder="1" applyAlignment="1">
      <alignment horizontal="center" vertical="center"/>
    </xf>
    <xf numFmtId="181" fontId="0" fillId="2" borderId="64" xfId="0" applyNumberFormat="1" applyFont="1" applyFill="1" applyBorder="1" applyAlignment="1">
      <alignment horizontal="center" vertical="center" shrinkToFit="1"/>
    </xf>
    <xf numFmtId="181" fontId="0" fillId="0" borderId="1" xfId="0" applyNumberFormat="1" applyFont="1" applyFill="1" applyBorder="1" applyAlignment="1">
      <alignment horizontal="center" vertical="center" shrinkToFit="1"/>
    </xf>
    <xf numFmtId="0" fontId="12" fillId="0" borderId="0" xfId="1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>
      <alignment horizontal="center"/>
    </xf>
    <xf numFmtId="0" fontId="0" fillId="4" borderId="1" xfId="0" applyFont="1" applyFill="1" applyBorder="1" applyAlignment="1">
      <alignment horizontal="center" vertical="center" shrinkToFit="1"/>
    </xf>
    <xf numFmtId="2" fontId="0" fillId="0" borderId="3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 shrinkToFit="1"/>
    </xf>
    <xf numFmtId="0" fontId="0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 wrapText="1" shrinkToFit="1"/>
    </xf>
    <xf numFmtId="181" fontId="5" fillId="0" borderId="1" xfId="0" applyNumberFormat="1" applyFont="1" applyBorder="1" applyAlignment="1">
      <alignment horizontal="center" vertical="center"/>
    </xf>
    <xf numFmtId="181" fontId="5" fillId="0" borderId="10" xfId="0" applyNumberFormat="1" applyFont="1" applyFill="1" applyBorder="1" applyAlignment="1">
      <alignment horizontal="center" vertical="center"/>
    </xf>
    <xf numFmtId="181" fontId="5" fillId="0" borderId="69" xfId="0" applyNumberFormat="1" applyFont="1" applyFill="1" applyBorder="1" applyAlignment="1">
      <alignment horizontal="center" vertical="center"/>
    </xf>
    <xf numFmtId="181" fontId="5" fillId="0" borderId="1" xfId="0" applyNumberFormat="1" applyFont="1" applyFill="1" applyBorder="1" applyAlignment="1">
      <alignment horizontal="center" vertical="center"/>
    </xf>
    <xf numFmtId="49" fontId="5" fillId="0" borderId="10" xfId="0" applyNumberFormat="1" applyFont="1" applyFill="1" applyBorder="1" applyAlignment="1">
      <alignment horizontal="center" vertical="center"/>
    </xf>
    <xf numFmtId="0" fontId="10" fillId="0" borderId="24" xfId="0" applyFont="1" applyFill="1" applyBorder="1" applyAlignment="1">
      <alignment vertical="center" shrinkToFit="1"/>
    </xf>
    <xf numFmtId="0" fontId="5" fillId="0" borderId="24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182" fontId="0" fillId="0" borderId="4" xfId="0" applyNumberFormat="1" applyFont="1" applyBorder="1" applyAlignment="1">
      <alignment horizontal="center" vertical="center" shrinkToFit="1"/>
    </xf>
    <xf numFmtId="176" fontId="0" fillId="2" borderId="64" xfId="0" applyNumberFormat="1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/>
    </xf>
    <xf numFmtId="0" fontId="5" fillId="0" borderId="4" xfId="1" applyFont="1" applyFill="1" applyBorder="1" applyAlignment="1">
      <alignment horizontal="center" vertical="center"/>
    </xf>
    <xf numFmtId="0" fontId="12" fillId="0" borderId="4" xfId="1" applyFont="1" applyFill="1" applyBorder="1" applyAlignment="1" applyProtection="1">
      <alignment horizontal="center" vertical="center"/>
    </xf>
    <xf numFmtId="0" fontId="0" fillId="0" borderId="14" xfId="0" applyFont="1" applyFill="1" applyBorder="1" applyAlignment="1">
      <alignment horizontal="center" vertical="center"/>
    </xf>
    <xf numFmtId="0" fontId="0" fillId="0" borderId="64" xfId="0" applyFont="1" applyBorder="1" applyAlignment="1">
      <alignment horizontal="center" vertical="center"/>
    </xf>
    <xf numFmtId="0" fontId="0" fillId="0" borderId="68" xfId="0" applyFont="1" applyFill="1" applyBorder="1" applyAlignment="1">
      <alignment horizontal="center" vertical="center" shrinkToFit="1"/>
    </xf>
    <xf numFmtId="0" fontId="12" fillId="0" borderId="3" xfId="1" applyFont="1" applyBorder="1" applyProtection="1">
      <alignment vertical="center"/>
    </xf>
    <xf numFmtId="0" fontId="3" fillId="0" borderId="20" xfId="0" applyFont="1" applyFill="1" applyBorder="1" applyAlignment="1">
      <alignment horizontal="center" vertical="center"/>
    </xf>
    <xf numFmtId="2" fontId="0" fillId="0" borderId="4" xfId="0" applyNumberFormat="1" applyFont="1" applyBorder="1" applyAlignment="1">
      <alignment horizontal="center" vertical="center" shrinkToFit="1"/>
    </xf>
    <xf numFmtId="0" fontId="0" fillId="2" borderId="64" xfId="0" applyFont="1" applyFill="1" applyBorder="1" applyAlignment="1">
      <alignment vertical="center"/>
    </xf>
    <xf numFmtId="0" fontId="10" fillId="3" borderId="29" xfId="0" applyFont="1" applyFill="1" applyBorder="1" applyAlignment="1">
      <alignment horizontal="center" vertical="center" shrinkToFit="1"/>
    </xf>
    <xf numFmtId="0" fontId="10" fillId="0" borderId="74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3" fillId="0" borderId="10" xfId="0" applyFont="1" applyFill="1" applyBorder="1" applyAlignment="1">
      <alignment vertical="center" wrapText="1" shrinkToFit="1"/>
    </xf>
    <xf numFmtId="0" fontId="0" fillId="0" borderId="4" xfId="0" applyFont="1" applyFill="1" applyBorder="1"/>
    <xf numFmtId="0" fontId="0" fillId="0" borderId="0" xfId="0" applyFont="1" applyFill="1" applyBorder="1" applyAlignment="1">
      <alignment vertical="center" textRotation="255" wrapText="1" shrinkToFit="1"/>
    </xf>
    <xf numFmtId="0" fontId="0" fillId="0" borderId="0" xfId="0" applyFont="1" applyFill="1" applyBorder="1" applyAlignment="1">
      <alignment horizontal="left" vertical="center"/>
    </xf>
    <xf numFmtId="49" fontId="10" fillId="0" borderId="24" xfId="0" applyNumberFormat="1" applyFont="1" applyFill="1" applyBorder="1" applyAlignment="1">
      <alignment horizontal="center" vertical="center" wrapText="1"/>
    </xf>
    <xf numFmtId="181" fontId="5" fillId="0" borderId="9" xfId="0" applyNumberFormat="1" applyFont="1" applyFill="1" applyBorder="1" applyAlignment="1">
      <alignment horizontal="center" vertical="center"/>
    </xf>
    <xf numFmtId="181" fontId="5" fillId="0" borderId="6" xfId="0" applyNumberFormat="1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 shrinkToFit="1"/>
    </xf>
    <xf numFmtId="0" fontId="5" fillId="0" borderId="0" xfId="0" applyFont="1" applyFill="1" applyBorder="1" applyAlignment="1">
      <alignment vertical="center" wrapText="1"/>
    </xf>
    <xf numFmtId="0" fontId="0" fillId="0" borderId="8" xfId="0" applyFont="1" applyBorder="1" applyAlignment="1">
      <alignment horizontal="center"/>
    </xf>
    <xf numFmtId="0" fontId="0" fillId="0" borderId="17" xfId="0" applyFont="1" applyFill="1" applyBorder="1" applyAlignment="1">
      <alignment horizontal="center" vertical="center"/>
    </xf>
    <xf numFmtId="0" fontId="2" fillId="0" borderId="0" xfId="1" applyFont="1" applyFill="1" applyBorder="1" applyAlignment="1">
      <alignment horizontal="center" vertical="center"/>
    </xf>
    <xf numFmtId="0" fontId="2" fillId="4" borderId="0" xfId="0" applyFont="1" applyFill="1" applyBorder="1" applyAlignment="1">
      <alignment horizontal="center" vertical="center"/>
    </xf>
    <xf numFmtId="0" fontId="2" fillId="0" borderId="0" xfId="1" applyFont="1" applyFill="1" applyAlignment="1">
      <alignment horizontal="center" vertical="center"/>
    </xf>
    <xf numFmtId="0" fontId="0" fillId="0" borderId="1" xfId="0" applyFont="1" applyBorder="1" applyAlignment="1">
      <alignment vertical="center"/>
    </xf>
    <xf numFmtId="0" fontId="27" fillId="0" borderId="1" xfId="0" applyFont="1" applyFill="1" applyBorder="1" applyAlignment="1">
      <alignment vertical="center" wrapText="1"/>
    </xf>
    <xf numFmtId="0" fontId="27" fillId="0" borderId="1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vertical="center"/>
    </xf>
    <xf numFmtId="49" fontId="0" fillId="0" borderId="0" xfId="0" applyNumberFormat="1" applyFont="1" applyFill="1" applyBorder="1" applyAlignment="1">
      <alignment horizontal="center" vertical="center"/>
    </xf>
    <xf numFmtId="177" fontId="0" fillId="0" borderId="0" xfId="0" applyNumberFormat="1" applyFont="1" applyFill="1" applyBorder="1" applyAlignment="1">
      <alignment horizontal="center" vertical="center"/>
    </xf>
    <xf numFmtId="177" fontId="0" fillId="0" borderId="28" xfId="0" applyNumberFormat="1" applyFont="1" applyFill="1" applyBorder="1" applyAlignment="1">
      <alignment horizontal="center" vertical="center"/>
    </xf>
    <xf numFmtId="177" fontId="0" fillId="0" borderId="45" xfId="0" applyNumberFormat="1" applyFont="1" applyFill="1" applyBorder="1" applyAlignment="1">
      <alignment horizontal="center" vertical="center"/>
    </xf>
    <xf numFmtId="0" fontId="0" fillId="0" borderId="47" xfId="1" applyFont="1" applyFill="1" applyBorder="1" applyAlignment="1">
      <alignment horizontal="left" vertical="center"/>
    </xf>
    <xf numFmtId="0" fontId="12" fillId="0" borderId="0" xfId="1" applyFont="1" applyFill="1" applyBorder="1" applyAlignment="1" applyProtection="1">
      <alignment vertical="center"/>
    </xf>
    <xf numFmtId="0" fontId="12" fillId="0" borderId="1" xfId="1" applyFont="1" applyFill="1" applyBorder="1" applyAlignment="1" applyProtection="1">
      <alignment vertical="center"/>
    </xf>
    <xf numFmtId="0" fontId="0" fillId="0" borderId="25" xfId="0" applyFont="1" applyBorder="1" applyAlignment="1">
      <alignment vertical="center"/>
    </xf>
    <xf numFmtId="0" fontId="26" fillId="0" borderId="1" xfId="0" applyFont="1" applyFill="1" applyBorder="1" applyAlignment="1">
      <alignment horizontal="center" vertical="center" shrinkToFit="1"/>
    </xf>
    <xf numFmtId="0" fontId="0" fillId="4" borderId="19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 shrinkToFit="1"/>
    </xf>
    <xf numFmtId="0" fontId="12" fillId="0" borderId="1" xfId="1" applyFont="1" applyFill="1" applyBorder="1" applyAlignment="1" applyProtection="1">
      <alignment horizontal="left" vertical="center"/>
    </xf>
    <xf numFmtId="0" fontId="0" fillId="0" borderId="1" xfId="0" applyFont="1" applyFill="1" applyBorder="1" applyAlignment="1">
      <alignment horizontal="left" vertical="center" wrapText="1" shrinkToFit="1"/>
    </xf>
    <xf numFmtId="0" fontId="0" fillId="0" borderId="4" xfId="0" applyFont="1" applyFill="1" applyBorder="1" applyAlignment="1">
      <alignment vertical="center" shrinkToFit="1"/>
    </xf>
    <xf numFmtId="182" fontId="0" fillId="0" borderId="4" xfId="0" applyNumberFormat="1" applyFont="1" applyFill="1" applyBorder="1" applyAlignment="1">
      <alignment horizontal="center" vertical="center" shrinkToFit="1"/>
    </xf>
    <xf numFmtId="2" fontId="0" fillId="0" borderId="4" xfId="0" applyNumberFormat="1" applyFont="1" applyFill="1" applyBorder="1" applyAlignment="1">
      <alignment horizontal="center" vertical="center" shrinkToFit="1"/>
    </xf>
    <xf numFmtId="0" fontId="0" fillId="0" borderId="61" xfId="0" applyFont="1" applyFill="1" applyBorder="1" applyAlignment="1">
      <alignment vertical="center"/>
    </xf>
    <xf numFmtId="0" fontId="22" fillId="0" borderId="39" xfId="1" applyFont="1" applyFill="1" applyBorder="1" applyAlignment="1">
      <alignment horizontal="center" vertical="center"/>
    </xf>
    <xf numFmtId="0" fontId="5" fillId="0" borderId="53" xfId="0" applyFont="1" applyFill="1" applyBorder="1" applyAlignment="1">
      <alignment horizontal="center" vertical="center"/>
    </xf>
    <xf numFmtId="0" fontId="12" fillId="0" borderId="9" xfId="1" applyFont="1" applyBorder="1" applyProtection="1">
      <alignment vertical="center"/>
    </xf>
    <xf numFmtId="181" fontId="0" fillId="0" borderId="0" xfId="0" applyNumberFormat="1" applyFont="1" applyFill="1" applyBorder="1" applyAlignment="1">
      <alignment horizontal="center" vertical="center" shrinkToFit="1"/>
    </xf>
    <xf numFmtId="0" fontId="0" fillId="0" borderId="0" xfId="1" applyFont="1" applyFill="1" applyBorder="1" applyAlignment="1">
      <alignment horizontal="left"/>
    </xf>
    <xf numFmtId="0" fontId="24" fillId="0" borderId="0" xfId="0" applyFont="1" applyFill="1" applyBorder="1" applyAlignment="1">
      <alignment horizontal="center" vertical="center"/>
    </xf>
    <xf numFmtId="178" fontId="0" fillId="0" borderId="0" xfId="0" applyNumberFormat="1" applyFont="1" applyFill="1" applyBorder="1" applyAlignment="1">
      <alignment vertical="center"/>
    </xf>
    <xf numFmtId="181" fontId="12" fillId="0" borderId="3" xfId="1" applyNumberFormat="1" applyFont="1" applyFill="1" applyBorder="1" applyAlignment="1" applyProtection="1">
      <alignment horizontal="center" vertical="center"/>
    </xf>
    <xf numFmtId="0" fontId="0" fillId="4" borderId="0" xfId="0" applyFont="1" applyFill="1" applyBorder="1" applyAlignment="1">
      <alignment vertical="center" textRotation="255" wrapText="1" shrinkToFit="1"/>
    </xf>
    <xf numFmtId="0" fontId="25" fillId="0" borderId="0" xfId="0" applyFont="1" applyFill="1" applyBorder="1" applyAlignment="1">
      <alignment vertical="center"/>
    </xf>
    <xf numFmtId="176" fontId="0" fillId="0" borderId="1" xfId="0" applyNumberFormat="1" applyFont="1" applyBorder="1" applyAlignment="1">
      <alignment horizontal="center"/>
    </xf>
    <xf numFmtId="176" fontId="0" fillId="0" borderId="1" xfId="0" applyNumberFormat="1" applyFont="1" applyBorder="1"/>
    <xf numFmtId="181" fontId="5" fillId="0" borderId="75" xfId="0" applyNumberFormat="1" applyFont="1" applyFill="1" applyBorder="1" applyAlignment="1">
      <alignment horizontal="center" vertical="center"/>
    </xf>
    <xf numFmtId="181" fontId="5" fillId="0" borderId="25" xfId="0" applyNumberFormat="1" applyFont="1" applyBorder="1" applyAlignment="1">
      <alignment horizontal="center" vertical="center"/>
    </xf>
    <xf numFmtId="0" fontId="5" fillId="0" borderId="25" xfId="0" applyFont="1" applyFill="1" applyBorder="1" applyAlignment="1">
      <alignment horizontal="center" vertical="center"/>
    </xf>
    <xf numFmtId="49" fontId="22" fillId="0" borderId="25" xfId="1" applyNumberFormat="1" applyFont="1" applyFill="1" applyBorder="1" applyAlignment="1">
      <alignment horizontal="center" vertical="center"/>
    </xf>
    <xf numFmtId="1" fontId="5" fillId="4" borderId="26" xfId="0" applyNumberFormat="1" applyFont="1" applyFill="1" applyBorder="1" applyAlignment="1">
      <alignment horizontal="center" vertical="center" shrinkToFit="1"/>
    </xf>
    <xf numFmtId="0" fontId="9" fillId="3" borderId="29" xfId="0" applyFont="1" applyFill="1" applyBorder="1" applyAlignment="1">
      <alignment horizontal="center" vertical="center" wrapText="1"/>
    </xf>
    <xf numFmtId="181" fontId="5" fillId="0" borderId="74" xfId="0" applyNumberFormat="1" applyFont="1" applyBorder="1" applyAlignment="1">
      <alignment horizontal="center" vertical="center"/>
    </xf>
    <xf numFmtId="181" fontId="5" fillId="0" borderId="74" xfId="0" applyNumberFormat="1" applyFont="1" applyFill="1" applyBorder="1" applyAlignment="1">
      <alignment horizontal="center" vertical="center"/>
    </xf>
    <xf numFmtId="1" fontId="5" fillId="0" borderId="74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0" fillId="0" borderId="39" xfId="0" applyFont="1" applyFill="1" applyBorder="1" applyAlignment="1">
      <alignment vertical="center" wrapText="1"/>
    </xf>
    <xf numFmtId="176" fontId="0" fillId="0" borderId="4" xfId="0" applyNumberFormat="1" applyFont="1" applyBorder="1" applyAlignment="1">
      <alignment horizontal="center" vertical="center" shrinkToFit="1"/>
    </xf>
    <xf numFmtId="0" fontId="10" fillId="3" borderId="30" xfId="0" applyFont="1" applyFill="1" applyBorder="1" applyAlignment="1">
      <alignment horizontal="center" vertical="center"/>
    </xf>
    <xf numFmtId="0" fontId="10" fillId="3" borderId="29" xfId="0" applyFont="1" applyFill="1" applyBorder="1" applyAlignment="1">
      <alignment horizontal="center" vertical="center"/>
    </xf>
    <xf numFmtId="181" fontId="5" fillId="0" borderId="67" xfId="0" applyNumberFormat="1" applyFont="1" applyFill="1" applyBorder="1" applyAlignment="1">
      <alignment horizontal="center" vertical="center"/>
    </xf>
    <xf numFmtId="0" fontId="0" fillId="4" borderId="60" xfId="0" applyFont="1" applyFill="1" applyBorder="1" applyAlignment="1">
      <alignment vertical="center"/>
    </xf>
    <xf numFmtId="0" fontId="0" fillId="4" borderId="61" xfId="0" applyFont="1" applyFill="1" applyBorder="1" applyAlignment="1">
      <alignment vertical="center"/>
    </xf>
    <xf numFmtId="179" fontId="0" fillId="4" borderId="1" xfId="0" applyNumberFormat="1" applyFont="1" applyFill="1" applyBorder="1" applyAlignment="1">
      <alignment horizontal="center" vertical="center" shrinkToFit="1"/>
    </xf>
    <xf numFmtId="0" fontId="7" fillId="4" borderId="1" xfId="0" applyFont="1" applyFill="1" applyBorder="1" applyAlignment="1">
      <alignment horizontal="center" vertical="center" shrinkToFit="1"/>
    </xf>
    <xf numFmtId="0" fontId="10" fillId="4" borderId="74" xfId="0" applyFont="1" applyFill="1" applyBorder="1" applyAlignment="1">
      <alignment horizontal="center" vertical="center" wrapText="1"/>
    </xf>
    <xf numFmtId="0" fontId="10" fillId="4" borderId="9" xfId="0" applyFont="1" applyFill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center" vertical="center" wrapText="1"/>
    </xf>
    <xf numFmtId="0" fontId="4" fillId="0" borderId="39" xfId="0" applyFont="1" applyFill="1" applyBorder="1" applyAlignment="1">
      <alignment horizontal="center" vertical="center" wrapText="1"/>
    </xf>
    <xf numFmtId="0" fontId="10" fillId="4" borderId="9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left" vertical="center"/>
    </xf>
    <xf numFmtId="0" fontId="0" fillId="0" borderId="0" xfId="0" applyFont="1" applyBorder="1"/>
    <xf numFmtId="0" fontId="0" fillId="2" borderId="60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0" fillId="4" borderId="1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 shrinkToFit="1"/>
    </xf>
    <xf numFmtId="49" fontId="10" fillId="3" borderId="31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left" vertical="center"/>
    </xf>
    <xf numFmtId="0" fontId="0" fillId="0" borderId="0" xfId="0" applyFont="1" applyBorder="1"/>
    <xf numFmtId="178" fontId="0" fillId="0" borderId="51" xfId="0" applyNumberFormat="1" applyFont="1" applyBorder="1" applyAlignment="1">
      <alignment vertical="center"/>
    </xf>
    <xf numFmtId="178" fontId="0" fillId="0" borderId="0" xfId="0" applyNumberFormat="1" applyFont="1" applyBorder="1" applyAlignment="1">
      <alignment vertical="center"/>
    </xf>
    <xf numFmtId="0" fontId="3" fillId="0" borderId="1" xfId="0" applyFont="1" applyFill="1" applyBorder="1" applyAlignment="1">
      <alignment horizontal="center" vertical="center" wrapText="1" shrinkToFit="1"/>
    </xf>
    <xf numFmtId="0" fontId="7" fillId="0" borderId="19" xfId="0" applyFont="1" applyFill="1" applyBorder="1" applyAlignment="1">
      <alignment horizontal="center" vertical="center" shrinkToFit="1"/>
    </xf>
    <xf numFmtId="0" fontId="10" fillId="4" borderId="39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/>
    </xf>
    <xf numFmtId="0" fontId="3" fillId="0" borderId="4" xfId="0" applyFont="1" applyFill="1" applyBorder="1" applyAlignment="1">
      <alignment vertical="center" wrapText="1" shrinkToFit="1"/>
    </xf>
    <xf numFmtId="0" fontId="3" fillId="0" borderId="24" xfId="0" applyFont="1" applyFill="1" applyBorder="1" applyAlignment="1">
      <alignment vertical="center" wrapText="1" shrinkToFit="1"/>
    </xf>
    <xf numFmtId="0" fontId="0" fillId="0" borderId="45" xfId="0" applyFont="1" applyFill="1" applyBorder="1" applyAlignment="1">
      <alignment horizontal="center" vertical="center"/>
    </xf>
    <xf numFmtId="0" fontId="0" fillId="0" borderId="77" xfId="0" applyFont="1" applyFill="1" applyBorder="1" applyAlignment="1">
      <alignment horizontal="center" vertical="center"/>
    </xf>
    <xf numFmtId="0" fontId="30" fillId="0" borderId="6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0" fontId="0" fillId="0" borderId="7" xfId="0" applyFont="1" applyFill="1" applyBorder="1" applyAlignment="1">
      <alignment horizontal="center" vertical="center"/>
    </xf>
    <xf numFmtId="0" fontId="0" fillId="0" borderId="70" xfId="0" applyFont="1" applyFill="1" applyBorder="1" applyAlignment="1">
      <alignment horizontal="center" vertical="center"/>
    </xf>
    <xf numFmtId="0" fontId="0" fillId="0" borderId="42" xfId="0" applyFont="1" applyFill="1" applyBorder="1" applyAlignment="1">
      <alignment horizontal="center" vertical="center" shrinkToFit="1"/>
    </xf>
    <xf numFmtId="0" fontId="0" fillId="0" borderId="22" xfId="0" applyFont="1" applyFill="1" applyBorder="1" applyAlignment="1">
      <alignment horizontal="center" vertical="center"/>
    </xf>
    <xf numFmtId="0" fontId="0" fillId="0" borderId="24" xfId="0" applyFont="1" applyFill="1" applyBorder="1" applyAlignment="1">
      <alignment horizontal="center" vertical="center"/>
    </xf>
    <xf numFmtId="0" fontId="0" fillId="0" borderId="24" xfId="0" applyFont="1" applyFill="1" applyBorder="1" applyAlignment="1">
      <alignment horizontal="center" vertical="center" shrinkToFit="1"/>
    </xf>
    <xf numFmtId="0" fontId="0" fillId="0" borderId="11" xfId="0" applyFont="1" applyFill="1" applyBorder="1" applyAlignment="1">
      <alignment horizontal="center" vertical="center" shrinkToFit="1"/>
    </xf>
    <xf numFmtId="0" fontId="0" fillId="0" borderId="64" xfId="0" applyFont="1" applyFill="1" applyBorder="1" applyAlignment="1">
      <alignment horizontal="center" vertical="center"/>
    </xf>
    <xf numFmtId="0" fontId="12" fillId="0" borderId="0" xfId="1" applyFont="1" applyFill="1" applyAlignment="1" applyProtection="1">
      <alignment vertical="center"/>
    </xf>
    <xf numFmtId="0" fontId="29" fillId="0" borderId="3" xfId="0" applyFont="1" applyFill="1" applyBorder="1" applyAlignment="1">
      <alignment horizontal="center" vertical="center"/>
    </xf>
    <xf numFmtId="0" fontId="12" fillId="0" borderId="4" xfId="1" applyFont="1" applyFill="1" applyBorder="1" applyAlignment="1" applyProtection="1">
      <alignment vertical="center"/>
    </xf>
    <xf numFmtId="0" fontId="12" fillId="0" borderId="78" xfId="1" applyFont="1" applyFill="1" applyBorder="1" applyAlignment="1" applyProtection="1">
      <alignment vertical="center"/>
    </xf>
    <xf numFmtId="0" fontId="26" fillId="0" borderId="4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 wrapText="1" shrinkToFit="1"/>
    </xf>
    <xf numFmtId="0" fontId="7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right" shrinkToFit="1"/>
    </xf>
    <xf numFmtId="0" fontId="0" fillId="0" borderId="25" xfId="0" applyFont="1" applyFill="1" applyBorder="1" applyAlignment="1">
      <alignment vertical="center"/>
    </xf>
    <xf numFmtId="0" fontId="0" fillId="0" borderId="22" xfId="0" applyFont="1" applyFill="1" applyBorder="1" applyAlignment="1">
      <alignment vertical="center"/>
    </xf>
    <xf numFmtId="0" fontId="0" fillId="0" borderId="64" xfId="0" applyFont="1" applyFill="1" applyBorder="1" applyAlignment="1">
      <alignment vertical="center"/>
    </xf>
    <xf numFmtId="0" fontId="0" fillId="0" borderId="5" xfId="0" applyFont="1" applyFill="1" applyBorder="1" applyAlignment="1">
      <alignment horizontal="center" vertical="center" shrinkToFit="1"/>
    </xf>
    <xf numFmtId="0" fontId="0" fillId="0" borderId="10" xfId="0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 vertical="center" shrinkToFit="1"/>
    </xf>
    <xf numFmtId="0" fontId="0" fillId="0" borderId="0" xfId="0" applyFont="1" applyFill="1" applyAlignment="1"/>
    <xf numFmtId="178" fontId="0" fillId="0" borderId="0" xfId="0" applyNumberFormat="1" applyFont="1" applyFill="1" applyAlignment="1"/>
    <xf numFmtId="0" fontId="0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178" fontId="0" fillId="0" borderId="51" xfId="0" applyNumberFormat="1" applyFont="1" applyFill="1" applyBorder="1" applyAlignment="1">
      <alignment vertical="center"/>
    </xf>
    <xf numFmtId="0" fontId="0" fillId="0" borderId="8" xfId="0" applyFont="1" applyFill="1" applyBorder="1" applyAlignment="1">
      <alignment horizontal="center"/>
    </xf>
    <xf numFmtId="0" fontId="0" fillId="0" borderId="23" xfId="0" applyFont="1" applyFill="1" applyBorder="1" applyAlignment="1">
      <alignment horizontal="center" vertical="center" shrinkToFit="1"/>
    </xf>
    <xf numFmtId="0" fontId="0" fillId="0" borderId="9" xfId="0" applyFont="1" applyFill="1" applyBorder="1" applyAlignment="1">
      <alignment horizontal="center" vertical="center" shrinkToFit="1"/>
    </xf>
    <xf numFmtId="0" fontId="0" fillId="0" borderId="73" xfId="0" applyFont="1" applyFill="1" applyBorder="1" applyAlignment="1">
      <alignment horizontal="center" vertical="center" shrinkToFit="1"/>
    </xf>
    <xf numFmtId="0" fontId="0" fillId="0" borderId="55" xfId="0" applyFont="1" applyFill="1" applyBorder="1" applyAlignment="1">
      <alignment horizontal="center" vertical="center"/>
    </xf>
    <xf numFmtId="0" fontId="0" fillId="0" borderId="54" xfId="0" applyFont="1" applyFill="1" applyBorder="1" applyAlignment="1">
      <alignment horizontal="center" vertical="center" shrinkToFit="1"/>
    </xf>
    <xf numFmtId="0" fontId="28" fillId="0" borderId="3" xfId="1" applyFont="1" applyFill="1" applyBorder="1" applyAlignment="1" applyProtection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176" fontId="3" fillId="0" borderId="4" xfId="0" applyNumberFormat="1" applyFont="1" applyFill="1" applyBorder="1" applyAlignment="1">
      <alignment horizontal="center" vertical="center"/>
    </xf>
    <xf numFmtId="2" fontId="0" fillId="0" borderId="4" xfId="0" applyNumberFormat="1" applyFont="1" applyFill="1" applyBorder="1" applyAlignment="1">
      <alignment vertical="center" shrinkToFit="1"/>
    </xf>
    <xf numFmtId="0" fontId="1" fillId="0" borderId="1" xfId="0" applyFont="1" applyFill="1" applyBorder="1" applyAlignment="1">
      <alignment horizontal="center" vertical="center"/>
    </xf>
    <xf numFmtId="0" fontId="0" fillId="0" borderId="17" xfId="0" applyFont="1" applyFill="1" applyBorder="1" applyAlignment="1">
      <alignment horizontal="center"/>
    </xf>
    <xf numFmtId="0" fontId="0" fillId="0" borderId="64" xfId="0" applyFont="1" applyFill="1" applyBorder="1" applyAlignment="1">
      <alignment horizontal="center" vertical="center" shrinkToFit="1"/>
    </xf>
    <xf numFmtId="176" fontId="3" fillId="0" borderId="48" xfId="0" applyNumberFormat="1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horizontal="center" shrinkToFit="1"/>
    </xf>
    <xf numFmtId="0" fontId="10" fillId="5" borderId="1" xfId="0" applyFont="1" applyFill="1" applyBorder="1" applyAlignment="1">
      <alignment horizontal="center" vertical="center"/>
    </xf>
    <xf numFmtId="0" fontId="10" fillId="5" borderId="74" xfId="0" applyFont="1" applyFill="1" applyBorder="1" applyAlignment="1">
      <alignment horizontal="center" vertical="center" wrapText="1"/>
    </xf>
    <xf numFmtId="0" fontId="10" fillId="5" borderId="9" xfId="0" applyFont="1" applyFill="1" applyBorder="1" applyAlignment="1">
      <alignment horizontal="center" vertical="center" wrapText="1"/>
    </xf>
    <xf numFmtId="0" fontId="10" fillId="4" borderId="41" xfId="0" applyFont="1" applyFill="1" applyBorder="1" applyAlignment="1">
      <alignment horizontal="center" vertical="center" wrapText="1"/>
    </xf>
    <xf numFmtId="0" fontId="10" fillId="4" borderId="74" xfId="0" applyFont="1" applyFill="1" applyBorder="1" applyAlignment="1">
      <alignment horizontal="center" vertical="center" shrinkToFit="1"/>
    </xf>
    <xf numFmtId="0" fontId="4" fillId="4" borderId="74" xfId="0" applyFont="1" applyFill="1" applyBorder="1" applyAlignment="1">
      <alignment horizontal="center" vertical="center" wrapText="1"/>
    </xf>
    <xf numFmtId="0" fontId="4" fillId="4" borderId="39" xfId="0" applyFont="1" applyFill="1" applyBorder="1" applyAlignment="1">
      <alignment horizontal="center" vertical="center" wrapText="1"/>
    </xf>
    <xf numFmtId="0" fontId="10" fillId="4" borderId="53" xfId="0" applyFont="1" applyFill="1" applyBorder="1" applyAlignment="1">
      <alignment horizontal="center" vertical="center" shrinkToFit="1"/>
    </xf>
    <xf numFmtId="0" fontId="10" fillId="4" borderId="9" xfId="0" applyFont="1" applyFill="1" applyBorder="1" applyAlignment="1">
      <alignment horizontal="center" vertical="center" shrinkToFit="1"/>
    </xf>
    <xf numFmtId="0" fontId="10" fillId="4" borderId="10" xfId="0" applyFont="1" applyFill="1" applyBorder="1" applyAlignment="1">
      <alignment horizontal="center" vertical="center" wrapText="1"/>
    </xf>
    <xf numFmtId="0" fontId="10" fillId="4" borderId="10" xfId="0" applyFont="1" applyFill="1" applyBorder="1" applyAlignment="1">
      <alignment horizontal="center" vertical="center"/>
    </xf>
    <xf numFmtId="0" fontId="10" fillId="4" borderId="24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right"/>
    </xf>
    <xf numFmtId="178" fontId="38" fillId="0" borderId="0" xfId="0" applyNumberFormat="1" applyFont="1" applyFill="1" applyBorder="1"/>
    <xf numFmtId="0" fontId="38" fillId="0" borderId="0" xfId="0" applyFont="1" applyFill="1" applyBorder="1"/>
    <xf numFmtId="178" fontId="38" fillId="0" borderId="0" xfId="0" applyNumberFormat="1" applyFont="1" applyFill="1" applyBorder="1" applyAlignment="1">
      <alignment vertical="center"/>
    </xf>
    <xf numFmtId="0" fontId="38" fillId="0" borderId="0" xfId="0" applyFont="1" applyFill="1" applyBorder="1" applyAlignment="1">
      <alignment vertical="center"/>
    </xf>
    <xf numFmtId="181" fontId="5" fillId="0" borderId="39" xfId="0" applyNumberFormat="1" applyFont="1" applyFill="1" applyBorder="1" applyAlignment="1">
      <alignment horizontal="center" vertical="center"/>
    </xf>
    <xf numFmtId="180" fontId="5" fillId="0" borderId="39" xfId="0" applyNumberFormat="1" applyFont="1" applyFill="1" applyBorder="1" applyAlignment="1">
      <alignment horizontal="center" vertical="center"/>
    </xf>
    <xf numFmtId="0" fontId="5" fillId="0" borderId="39" xfId="0" applyFont="1" applyFill="1" applyBorder="1" applyAlignment="1">
      <alignment horizontal="center"/>
    </xf>
    <xf numFmtId="0" fontId="15" fillId="4" borderId="14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/>
    </xf>
    <xf numFmtId="0" fontId="10" fillId="4" borderId="14" xfId="0" applyFont="1" applyFill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center" vertical="center" shrinkToFit="1"/>
    </xf>
    <xf numFmtId="0" fontId="10" fillId="4" borderId="1" xfId="0" applyFont="1" applyFill="1" applyBorder="1" applyAlignment="1">
      <alignment horizontal="center" vertical="center" wrapText="1"/>
    </xf>
    <xf numFmtId="0" fontId="10" fillId="4" borderId="8" xfId="0" applyFont="1" applyFill="1" applyBorder="1" applyAlignment="1">
      <alignment horizontal="center" vertical="center" wrapText="1"/>
    </xf>
    <xf numFmtId="0" fontId="10" fillId="4" borderId="10" xfId="0" applyFont="1" applyFill="1" applyBorder="1" applyAlignment="1">
      <alignment horizontal="center" vertical="center" shrinkToFit="1"/>
    </xf>
    <xf numFmtId="0" fontId="10" fillId="4" borderId="4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shrinkToFit="1"/>
    </xf>
    <xf numFmtId="0" fontId="10" fillId="4" borderId="75" xfId="0" applyFont="1" applyFill="1" applyBorder="1" applyAlignment="1">
      <alignment horizontal="center" vertical="center" wrapText="1"/>
    </xf>
    <xf numFmtId="0" fontId="10" fillId="4" borderId="48" xfId="0" applyFont="1" applyFill="1" applyBorder="1" applyAlignment="1">
      <alignment horizontal="center" vertical="center" wrapText="1"/>
    </xf>
    <xf numFmtId="0" fontId="10" fillId="4" borderId="25" xfId="0" applyFont="1" applyFill="1" applyBorder="1" applyAlignment="1">
      <alignment horizontal="center" vertical="center" wrapText="1"/>
    </xf>
    <xf numFmtId="0" fontId="10" fillId="4" borderId="48" xfId="0" applyFont="1" applyFill="1" applyBorder="1" applyAlignment="1">
      <alignment horizontal="center" vertical="center" shrinkToFit="1"/>
    </xf>
    <xf numFmtId="0" fontId="10" fillId="4" borderId="39" xfId="0" applyFont="1" applyFill="1" applyBorder="1" applyAlignment="1">
      <alignment vertical="center" wrapText="1"/>
    </xf>
    <xf numFmtId="0" fontId="10" fillId="4" borderId="53" xfId="0" applyFont="1" applyFill="1" applyBorder="1" applyAlignment="1">
      <alignment horizontal="center" vertical="center" wrapText="1"/>
    </xf>
    <xf numFmtId="0" fontId="10" fillId="4" borderId="39" xfId="0" applyFont="1" applyFill="1" applyBorder="1" applyAlignment="1">
      <alignment horizontal="center" vertical="center"/>
    </xf>
    <xf numFmtId="11" fontId="14" fillId="5" borderId="1" xfId="0" applyNumberFormat="1" applyFont="1" applyFill="1" applyBorder="1" applyAlignment="1">
      <alignment horizontal="center" vertical="center"/>
    </xf>
    <xf numFmtId="0" fontId="14" fillId="5" borderId="1" xfId="0" applyFont="1" applyFill="1" applyBorder="1" applyAlignment="1">
      <alignment horizontal="center" vertical="center" wrapText="1"/>
    </xf>
    <xf numFmtId="0" fontId="14" fillId="6" borderId="35" xfId="0" applyFont="1" applyFill="1" applyBorder="1" applyAlignment="1">
      <alignment horizontal="center" vertical="center" wrapText="1"/>
    </xf>
    <xf numFmtId="0" fontId="14" fillId="6" borderId="1" xfId="0" applyFont="1" applyFill="1" applyBorder="1" applyAlignment="1">
      <alignment horizontal="center" vertical="center" wrapText="1"/>
    </xf>
    <xf numFmtId="0" fontId="14" fillId="6" borderId="4" xfId="0" applyFont="1" applyFill="1" applyBorder="1" applyAlignment="1">
      <alignment horizontal="center" vertical="center" wrapText="1"/>
    </xf>
    <xf numFmtId="0" fontId="0" fillId="0" borderId="15" xfId="0" applyFont="1" applyFill="1" applyBorder="1" applyAlignment="1">
      <alignment vertical="center"/>
    </xf>
    <xf numFmtId="0" fontId="0" fillId="0" borderId="6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 shrinkToFit="1"/>
    </xf>
    <xf numFmtId="0" fontId="16" fillId="0" borderId="0" xfId="0" applyFont="1" applyFill="1" applyBorder="1" applyAlignment="1">
      <alignment horizontal="center" vertical="center" wrapText="1"/>
    </xf>
    <xf numFmtId="49" fontId="10" fillId="3" borderId="31" xfId="0" applyNumberFormat="1" applyFont="1" applyFill="1" applyBorder="1" applyAlignment="1">
      <alignment horizontal="center" vertical="center"/>
    </xf>
    <xf numFmtId="49" fontId="10" fillId="3" borderId="37" xfId="0" applyNumberFormat="1" applyFont="1" applyFill="1" applyBorder="1" applyAlignment="1">
      <alignment horizontal="center" vertical="center"/>
    </xf>
    <xf numFmtId="49" fontId="10" fillId="3" borderId="29" xfId="0" applyNumberFormat="1" applyFont="1" applyFill="1" applyBorder="1" applyAlignment="1">
      <alignment horizontal="center" vertical="center"/>
    </xf>
    <xf numFmtId="0" fontId="14" fillId="5" borderId="35" xfId="0" applyFont="1" applyFill="1" applyBorder="1" applyAlignment="1">
      <alignment horizontal="center" vertical="center" wrapText="1"/>
    </xf>
    <xf numFmtId="0" fontId="14" fillId="5" borderId="58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14" fillId="6" borderId="4" xfId="0" applyFont="1" applyFill="1" applyBorder="1" applyAlignment="1">
      <alignment horizontal="center" vertical="center" wrapText="1"/>
    </xf>
    <xf numFmtId="0" fontId="14" fillId="6" borderId="6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left" vertical="center"/>
    </xf>
    <xf numFmtId="0" fontId="14" fillId="6" borderId="1" xfId="0" applyFont="1" applyFill="1" applyBorder="1" applyAlignment="1">
      <alignment horizontal="center" vertical="center" wrapText="1"/>
    </xf>
    <xf numFmtId="0" fontId="14" fillId="5" borderId="35" xfId="0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/>
    </xf>
    <xf numFmtId="0" fontId="14" fillId="5" borderId="4" xfId="0" applyFont="1" applyFill="1" applyBorder="1" applyAlignment="1">
      <alignment horizontal="center" vertical="center" wrapText="1"/>
    </xf>
    <xf numFmtId="0" fontId="14" fillId="5" borderId="6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ont="1" applyBorder="1"/>
    <xf numFmtId="0" fontId="12" fillId="0" borderId="14" xfId="1" applyFont="1" applyFill="1" applyBorder="1" applyAlignment="1" applyProtection="1">
      <alignment horizontal="center" vertical="center" textRotation="255"/>
    </xf>
    <xf numFmtId="0" fontId="12" fillId="0" borderId="71" xfId="1" applyFont="1" applyFill="1" applyBorder="1" applyAlignment="1" applyProtection="1">
      <alignment horizontal="center" vertical="center" textRotation="255"/>
    </xf>
    <xf numFmtId="178" fontId="0" fillId="0" borderId="38" xfId="0" applyNumberFormat="1" applyFont="1" applyBorder="1" applyAlignment="1">
      <alignment horizontal="center" vertical="center"/>
    </xf>
    <xf numFmtId="178" fontId="0" fillId="0" borderId="29" xfId="0" applyNumberFormat="1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0" fontId="7" fillId="0" borderId="40" xfId="0" applyFont="1" applyBorder="1" applyAlignment="1">
      <alignment horizontal="center" vertical="center"/>
    </xf>
    <xf numFmtId="178" fontId="0" fillId="0" borderId="37" xfId="0" applyNumberFormat="1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0" fillId="0" borderId="31" xfId="0" applyFont="1" applyBorder="1" applyAlignment="1">
      <alignment horizontal="center" vertical="center"/>
    </xf>
    <xf numFmtId="0" fontId="0" fillId="0" borderId="37" xfId="0" applyFont="1" applyBorder="1" applyAlignment="1">
      <alignment horizontal="center" vertical="center"/>
    </xf>
    <xf numFmtId="0" fontId="0" fillId="0" borderId="40" xfId="0" applyFont="1" applyBorder="1" applyAlignment="1">
      <alignment horizontal="center" vertical="center"/>
    </xf>
    <xf numFmtId="0" fontId="0" fillId="0" borderId="16" xfId="0" applyFont="1" applyBorder="1" applyAlignment="1">
      <alignment horizontal="center" vertical="center" wrapText="1"/>
    </xf>
    <xf numFmtId="0" fontId="0" fillId="0" borderId="16" xfId="0" applyFont="1" applyFill="1" applyBorder="1" applyAlignment="1">
      <alignment horizontal="center" vertical="center" textRotation="255" wrapText="1" shrinkToFit="1"/>
    </xf>
    <xf numFmtId="0" fontId="0" fillId="0" borderId="52" xfId="0" applyFont="1" applyFill="1" applyBorder="1" applyAlignment="1">
      <alignment horizontal="center" vertical="center" textRotation="255" wrapText="1"/>
    </xf>
    <xf numFmtId="0" fontId="0" fillId="0" borderId="51" xfId="0" applyFont="1" applyFill="1" applyBorder="1" applyAlignment="1">
      <alignment horizontal="center" vertical="center" textRotation="255" wrapText="1"/>
    </xf>
    <xf numFmtId="0" fontId="0" fillId="0" borderId="49" xfId="0" applyFont="1" applyFill="1" applyBorder="1" applyAlignment="1">
      <alignment horizontal="center" vertical="center" textRotation="255" wrapText="1"/>
    </xf>
    <xf numFmtId="0" fontId="0" fillId="0" borderId="51" xfId="0" applyFont="1" applyFill="1" applyBorder="1" applyAlignment="1">
      <alignment horizontal="center" vertical="center"/>
    </xf>
    <xf numFmtId="0" fontId="0" fillId="0" borderId="36" xfId="0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center" vertical="center" wrapText="1"/>
    </xf>
    <xf numFmtId="0" fontId="0" fillId="0" borderId="13" xfId="0" applyFont="1" applyFill="1" applyBorder="1" applyAlignment="1">
      <alignment horizontal="center" vertical="center" wrapText="1"/>
    </xf>
    <xf numFmtId="0" fontId="12" fillId="0" borderId="16" xfId="1" applyFont="1" applyFill="1" applyBorder="1" applyAlignment="1" applyProtection="1">
      <alignment horizontal="center" vertical="center" textRotation="255" wrapText="1" shrinkToFit="1"/>
    </xf>
    <xf numFmtId="0" fontId="0" fillId="4" borderId="58" xfId="0" applyFont="1" applyFill="1" applyBorder="1" applyAlignment="1">
      <alignment horizontal="center" vertical="center"/>
    </xf>
    <xf numFmtId="0" fontId="0" fillId="4" borderId="6" xfId="0" applyFont="1" applyFill="1" applyBorder="1" applyAlignment="1">
      <alignment horizontal="center" vertical="center"/>
    </xf>
    <xf numFmtId="0" fontId="0" fillId="4" borderId="13" xfId="0" applyFont="1" applyFill="1" applyBorder="1" applyAlignment="1">
      <alignment horizontal="center" vertical="center" textRotation="255" wrapText="1" shrinkToFit="1"/>
    </xf>
    <xf numFmtId="0" fontId="0" fillId="4" borderId="32" xfId="0" applyFont="1" applyFill="1" applyBorder="1" applyAlignment="1">
      <alignment horizontal="center" vertical="center" textRotation="255" wrapText="1" shrinkToFit="1"/>
    </xf>
    <xf numFmtId="0" fontId="0" fillId="4" borderId="12" xfId="0" applyFont="1" applyFill="1" applyBorder="1" applyAlignment="1">
      <alignment horizontal="center" vertical="center" textRotation="255" wrapText="1" shrinkToFit="1"/>
    </xf>
    <xf numFmtId="0" fontId="3" fillId="0" borderId="25" xfId="0" applyFont="1" applyFill="1" applyBorder="1" applyAlignment="1">
      <alignment horizontal="center" vertical="center" wrapText="1" shrinkToFit="1"/>
    </xf>
    <xf numFmtId="0" fontId="3" fillId="0" borderId="15" xfId="0" applyFont="1" applyFill="1" applyBorder="1" applyAlignment="1">
      <alignment horizontal="center" vertical="center" wrapText="1" shrinkToFit="1"/>
    </xf>
    <xf numFmtId="0" fontId="3" fillId="0" borderId="10" xfId="0" applyFont="1" applyFill="1" applyBorder="1" applyAlignment="1">
      <alignment horizontal="center" vertical="center" wrapText="1" shrinkToFit="1"/>
    </xf>
    <xf numFmtId="0" fontId="0" fillId="0" borderId="13" xfId="0" applyFont="1" applyFill="1" applyBorder="1" applyAlignment="1">
      <alignment horizontal="center" vertical="center" textRotation="255" shrinkToFit="1"/>
    </xf>
    <xf numFmtId="0" fontId="0" fillId="0" borderId="32" xfId="0" applyFont="1" applyFill="1" applyBorder="1" applyAlignment="1">
      <alignment horizontal="center" vertical="center" textRotation="255" shrinkToFit="1"/>
    </xf>
    <xf numFmtId="0" fontId="0" fillId="0" borderId="12" xfId="0" applyFont="1" applyFill="1" applyBorder="1" applyAlignment="1">
      <alignment horizontal="center" vertical="center" textRotation="255" shrinkToFit="1"/>
    </xf>
    <xf numFmtId="0" fontId="0" fillId="0" borderId="13" xfId="0" applyFont="1" applyFill="1" applyBorder="1" applyAlignment="1">
      <alignment horizontal="center" vertical="center" textRotation="255" wrapText="1" shrinkToFit="1"/>
    </xf>
    <xf numFmtId="0" fontId="0" fillId="0" borderId="32" xfId="0" applyFont="1" applyFill="1" applyBorder="1" applyAlignment="1">
      <alignment horizontal="center" vertical="center" textRotation="255" wrapText="1" shrinkToFit="1"/>
    </xf>
    <xf numFmtId="0" fontId="0" fillId="0" borderId="12" xfId="0" applyFont="1" applyFill="1" applyBorder="1" applyAlignment="1">
      <alignment horizontal="center" vertical="center" textRotation="255" wrapText="1" shrinkToFit="1"/>
    </xf>
    <xf numFmtId="0" fontId="0" fillId="0" borderId="25" xfId="0" applyFont="1" applyFill="1" applyBorder="1" applyAlignment="1">
      <alignment horizontal="center" vertical="center" wrapText="1" shrinkToFit="1"/>
    </xf>
    <xf numFmtId="0" fontId="0" fillId="0" borderId="15" xfId="0" applyFont="1" applyFill="1" applyBorder="1" applyAlignment="1">
      <alignment horizontal="center" vertical="center" wrapText="1" shrinkToFit="1"/>
    </xf>
    <xf numFmtId="0" fontId="0" fillId="0" borderId="10" xfId="0" applyFont="1" applyFill="1" applyBorder="1" applyAlignment="1">
      <alignment horizontal="center" vertical="center" wrapText="1" shrinkToFit="1"/>
    </xf>
    <xf numFmtId="0" fontId="0" fillId="4" borderId="71" xfId="0" applyFont="1" applyFill="1" applyBorder="1" applyAlignment="1">
      <alignment horizontal="center" vertical="center" textRotation="255" wrapText="1" shrinkToFit="1"/>
    </xf>
    <xf numFmtId="0" fontId="0" fillId="4" borderId="34" xfId="0" applyFont="1" applyFill="1" applyBorder="1" applyAlignment="1">
      <alignment horizontal="center" vertical="center" textRotation="255" wrapText="1" shrinkToFit="1"/>
    </xf>
    <xf numFmtId="0" fontId="0" fillId="4" borderId="8" xfId="0" applyFont="1" applyFill="1" applyBorder="1" applyAlignment="1">
      <alignment horizontal="center" vertical="center" textRotation="255" wrapText="1" shrinkToFit="1"/>
    </xf>
    <xf numFmtId="0" fontId="12" fillId="0" borderId="8" xfId="1" applyFont="1" applyFill="1" applyBorder="1" applyAlignment="1" applyProtection="1">
      <alignment horizontal="center" vertical="center" textRotation="255"/>
    </xf>
    <xf numFmtId="0" fontId="0" fillId="0" borderId="0" xfId="0" applyFont="1" applyBorder="1" applyAlignment="1">
      <alignment horizontal="center" vertical="center" textRotation="255" wrapText="1" shrinkToFit="1"/>
    </xf>
    <xf numFmtId="0" fontId="7" fillId="0" borderId="0" xfId="0" applyFont="1" applyBorder="1" applyAlignment="1">
      <alignment horizontal="center" vertical="center" textRotation="255" wrapText="1" shrinkToFit="1"/>
    </xf>
    <xf numFmtId="0" fontId="0" fillId="0" borderId="15" xfId="0" applyFont="1" applyFill="1" applyBorder="1" applyAlignment="1">
      <alignment vertical="center"/>
    </xf>
    <xf numFmtId="0" fontId="0" fillId="0" borderId="10" xfId="0" applyFont="1" applyFill="1" applyBorder="1" applyAlignment="1">
      <alignment vertical="center"/>
    </xf>
    <xf numFmtId="0" fontId="12" fillId="0" borderId="14" xfId="1" applyFont="1" applyFill="1" applyBorder="1" applyAlignment="1" applyProtection="1">
      <alignment horizontal="center" vertical="center"/>
    </xf>
    <xf numFmtId="0" fontId="0" fillId="2" borderId="42" xfId="0" applyFont="1" applyFill="1" applyBorder="1" applyAlignment="1">
      <alignment horizontal="center" vertical="center"/>
    </xf>
    <xf numFmtId="0" fontId="0" fillId="2" borderId="60" xfId="0" applyFont="1" applyFill="1" applyBorder="1" applyAlignment="1">
      <alignment horizontal="center" vertical="center"/>
    </xf>
    <xf numFmtId="0" fontId="0" fillId="2" borderId="43" xfId="0" applyFont="1" applyFill="1" applyBorder="1" applyAlignment="1">
      <alignment horizontal="center" vertical="center"/>
    </xf>
    <xf numFmtId="0" fontId="0" fillId="0" borderId="33" xfId="0" applyFont="1" applyBorder="1" applyAlignment="1">
      <alignment horizontal="center" vertical="center" wrapText="1"/>
    </xf>
    <xf numFmtId="0" fontId="0" fillId="0" borderId="34" xfId="0" applyFont="1" applyBorder="1" applyAlignment="1">
      <alignment horizontal="center" vertical="center" wrapText="1"/>
    </xf>
    <xf numFmtId="0" fontId="0" fillId="0" borderId="44" xfId="0" applyFont="1" applyBorder="1" applyAlignment="1">
      <alignment horizontal="center" vertical="center"/>
    </xf>
    <xf numFmtId="0" fontId="0" fillId="0" borderId="35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0" fillId="0" borderId="58" xfId="0" applyFont="1" applyFill="1" applyBorder="1" applyAlignment="1">
      <alignment horizontal="center" vertical="center"/>
    </xf>
    <xf numFmtId="0" fontId="7" fillId="0" borderId="16" xfId="0" applyFont="1" applyBorder="1" applyAlignment="1">
      <alignment horizontal="center" vertical="center" textRotation="255" wrapText="1" shrinkToFit="1"/>
    </xf>
    <xf numFmtId="0" fontId="11" fillId="4" borderId="2" xfId="0" applyFont="1" applyFill="1" applyBorder="1" applyAlignment="1">
      <alignment horizontal="center" vertical="center"/>
    </xf>
    <xf numFmtId="0" fontId="11" fillId="4" borderId="46" xfId="0" applyFont="1" applyFill="1" applyBorder="1" applyAlignment="1">
      <alignment horizontal="center" vertical="center"/>
    </xf>
    <xf numFmtId="0" fontId="25" fillId="0" borderId="35" xfId="0" applyFont="1" applyFill="1" applyBorder="1" applyAlignment="1">
      <alignment horizontal="center" vertical="center"/>
    </xf>
    <xf numFmtId="0" fontId="25" fillId="0" borderId="6" xfId="0" applyFont="1" applyFill="1" applyBorder="1" applyAlignment="1">
      <alignment horizontal="center" vertical="center"/>
    </xf>
    <xf numFmtId="0" fontId="0" fillId="4" borderId="35" xfId="0" applyFont="1" applyFill="1" applyBorder="1" applyAlignment="1">
      <alignment horizontal="center" vertical="center"/>
    </xf>
    <xf numFmtId="0" fontId="11" fillId="4" borderId="50" xfId="0" applyFont="1" applyFill="1" applyBorder="1" applyAlignment="1">
      <alignment horizontal="center" vertical="center"/>
    </xf>
    <xf numFmtId="0" fontId="0" fillId="4" borderId="1" xfId="0" applyFont="1" applyFill="1" applyBorder="1" applyAlignment="1">
      <alignment horizontal="center" vertical="center"/>
    </xf>
    <xf numFmtId="0" fontId="0" fillId="4" borderId="0" xfId="0" applyFont="1" applyFill="1" applyBorder="1" applyAlignment="1">
      <alignment horizontal="center" vertical="center"/>
    </xf>
    <xf numFmtId="0" fontId="0" fillId="4" borderId="36" xfId="0" applyFont="1" applyFill="1" applyBorder="1" applyAlignment="1">
      <alignment horizontal="center" vertical="center"/>
    </xf>
    <xf numFmtId="0" fontId="11" fillId="0" borderId="50" xfId="0" applyFont="1" applyFill="1" applyBorder="1" applyAlignment="1">
      <alignment horizontal="center" vertical="center"/>
    </xf>
    <xf numFmtId="0" fontId="11" fillId="0" borderId="46" xfId="0" applyFont="1" applyFill="1" applyBorder="1" applyAlignment="1">
      <alignment horizontal="center" vertical="center"/>
    </xf>
    <xf numFmtId="0" fontId="11" fillId="4" borderId="62" xfId="0" applyFont="1" applyFill="1" applyBorder="1" applyAlignment="1">
      <alignment horizontal="center" vertical="center"/>
    </xf>
    <xf numFmtId="0" fontId="11" fillId="4" borderId="18" xfId="0" applyFont="1" applyFill="1" applyBorder="1" applyAlignment="1">
      <alignment horizontal="center" vertical="center"/>
    </xf>
    <xf numFmtId="0" fontId="0" fillId="2" borderId="6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/>
    </xf>
    <xf numFmtId="0" fontId="0" fillId="0" borderId="0" xfId="0" applyFont="1" applyFill="1" applyBorder="1"/>
    <xf numFmtId="178" fontId="0" fillId="0" borderId="38" xfId="0" applyNumberFormat="1" applyFont="1" applyFill="1" applyBorder="1" applyAlignment="1">
      <alignment horizontal="center" vertical="center"/>
    </xf>
    <xf numFmtId="178" fontId="0" fillId="0" borderId="29" xfId="0" applyNumberFormat="1" applyFont="1" applyFill="1" applyBorder="1" applyAlignment="1">
      <alignment horizontal="center" vertical="center"/>
    </xf>
    <xf numFmtId="0" fontId="7" fillId="0" borderId="31" xfId="0" applyFont="1" applyFill="1" applyBorder="1" applyAlignment="1">
      <alignment horizontal="center" vertical="center"/>
    </xf>
    <xf numFmtId="0" fontId="7" fillId="0" borderId="37" xfId="0" applyFont="1" applyFill="1" applyBorder="1" applyAlignment="1">
      <alignment horizontal="center" vertical="center"/>
    </xf>
    <xf numFmtId="0" fontId="7" fillId="0" borderId="40" xfId="0" applyFont="1" applyFill="1" applyBorder="1" applyAlignment="1">
      <alignment horizontal="center" vertical="center"/>
    </xf>
    <xf numFmtId="0" fontId="6" fillId="0" borderId="31" xfId="0" applyFont="1" applyFill="1" applyBorder="1" applyAlignment="1">
      <alignment horizontal="center" vertical="center"/>
    </xf>
    <xf numFmtId="0" fontId="6" fillId="0" borderId="37" xfId="0" applyFont="1" applyFill="1" applyBorder="1" applyAlignment="1">
      <alignment horizontal="center" vertical="center"/>
    </xf>
    <xf numFmtId="0" fontId="6" fillId="0" borderId="40" xfId="0" applyFont="1" applyFill="1" applyBorder="1" applyAlignment="1">
      <alignment horizontal="center" vertical="center"/>
    </xf>
    <xf numFmtId="0" fontId="0" fillId="0" borderId="31" xfId="0" applyFont="1" applyFill="1" applyBorder="1" applyAlignment="1">
      <alignment horizontal="center" vertical="center"/>
    </xf>
    <xf numFmtId="0" fontId="0" fillId="0" borderId="37" xfId="0" applyFont="1" applyFill="1" applyBorder="1" applyAlignment="1">
      <alignment horizontal="center" vertical="center"/>
    </xf>
    <xf numFmtId="0" fontId="0" fillId="0" borderId="40" xfId="0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vertical="center" textRotation="255" wrapText="1" shrinkToFit="1"/>
    </xf>
    <xf numFmtId="0" fontId="0" fillId="0" borderId="60" xfId="0" applyFont="1" applyFill="1" applyBorder="1" applyAlignment="1">
      <alignment horizontal="center" vertical="center"/>
    </xf>
    <xf numFmtId="0" fontId="0" fillId="0" borderId="61" xfId="0" applyFont="1" applyFill="1" applyBorder="1" applyAlignment="1">
      <alignment horizontal="center" vertical="center"/>
    </xf>
    <xf numFmtId="0" fontId="0" fillId="0" borderId="13" xfId="0" applyFont="1" applyFill="1" applyBorder="1" applyAlignment="1">
      <alignment vertical="center" textRotation="255" wrapText="1" shrinkToFit="1"/>
    </xf>
    <xf numFmtId="0" fontId="0" fillId="0" borderId="32" xfId="0" applyFont="1" applyFill="1" applyBorder="1" applyAlignment="1">
      <alignment vertical="center" textRotation="255" wrapText="1" shrinkToFit="1"/>
    </xf>
    <xf numFmtId="0" fontId="0" fillId="0" borderId="12" xfId="0" applyFont="1" applyFill="1" applyBorder="1" applyAlignment="1">
      <alignment vertical="center" textRotation="255" wrapText="1" shrinkToFit="1"/>
    </xf>
    <xf numFmtId="0" fontId="0" fillId="0" borderId="71" xfId="0" applyFont="1" applyFill="1" applyBorder="1" applyAlignment="1">
      <alignment horizontal="center" vertical="center" textRotation="255" wrapText="1" shrinkToFit="1"/>
    </xf>
    <xf numFmtId="0" fontId="0" fillId="0" borderId="34" xfId="0" applyFont="1" applyFill="1" applyBorder="1" applyAlignment="1">
      <alignment horizontal="center" vertical="center" textRotation="255" wrapText="1" shrinkToFit="1"/>
    </xf>
    <xf numFmtId="0" fontId="0" fillId="0" borderId="8" xfId="0" applyFont="1" applyFill="1" applyBorder="1" applyAlignment="1">
      <alignment horizontal="center" vertical="center" textRotation="255" wrapText="1" shrinkToFit="1"/>
    </xf>
    <xf numFmtId="0" fontId="0" fillId="0" borderId="0" xfId="0" applyFont="1" applyFill="1" applyBorder="1" applyAlignment="1">
      <alignment horizontal="center" vertical="center"/>
    </xf>
    <xf numFmtId="0" fontId="11" fillId="0" borderId="72" xfId="0" applyFont="1" applyFill="1" applyBorder="1" applyAlignment="1">
      <alignment horizontal="center" vertical="center"/>
    </xf>
    <xf numFmtId="0" fontId="11" fillId="0" borderId="18" xfId="0" applyFont="1" applyFill="1" applyBorder="1" applyAlignment="1">
      <alignment horizontal="center" vertical="center"/>
    </xf>
    <xf numFmtId="0" fontId="0" fillId="0" borderId="33" xfId="0" applyFont="1" applyFill="1" applyBorder="1" applyAlignment="1">
      <alignment horizontal="center" vertical="center" wrapText="1"/>
    </xf>
    <xf numFmtId="0" fontId="0" fillId="0" borderId="34" xfId="0" applyFont="1" applyFill="1" applyBorder="1" applyAlignment="1">
      <alignment horizontal="center" vertical="center" wrapText="1"/>
    </xf>
    <xf numFmtId="0" fontId="0" fillId="0" borderId="44" xfId="0" applyFont="1" applyFill="1" applyBorder="1" applyAlignment="1">
      <alignment horizontal="center" vertical="center"/>
    </xf>
    <xf numFmtId="0" fontId="0" fillId="0" borderId="42" xfId="0" applyFont="1" applyFill="1" applyBorder="1" applyAlignment="1">
      <alignment horizontal="center" vertical="center"/>
    </xf>
    <xf numFmtId="0" fontId="0" fillId="0" borderId="43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 textRotation="255" wrapText="1" shrinkToFit="1"/>
    </xf>
    <xf numFmtId="0" fontId="0" fillId="0" borderId="12" xfId="0" applyFont="1" applyFill="1" applyBorder="1" applyAlignment="1">
      <alignment horizontal="center" vertical="center" wrapText="1"/>
    </xf>
    <xf numFmtId="178" fontId="0" fillId="0" borderId="40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 shrinkToFit="1"/>
    </xf>
    <xf numFmtId="0" fontId="0" fillId="0" borderId="59" xfId="0" applyFont="1" applyFill="1" applyBorder="1" applyAlignment="1">
      <alignment horizontal="center" vertical="center" wrapText="1"/>
    </xf>
    <xf numFmtId="0" fontId="0" fillId="0" borderId="51" xfId="0" applyFont="1" applyFill="1" applyBorder="1" applyAlignment="1">
      <alignment horizontal="center" vertical="center" wrapText="1"/>
    </xf>
    <xf numFmtId="0" fontId="0" fillId="0" borderId="50" xfId="0" applyFont="1" applyFill="1" applyBorder="1" applyAlignment="1">
      <alignment horizontal="center" vertical="center"/>
    </xf>
    <xf numFmtId="178" fontId="0" fillId="0" borderId="0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178" fontId="0" fillId="0" borderId="37" xfId="0" applyNumberFormat="1" applyFont="1" applyFill="1" applyBorder="1" applyAlignment="1">
      <alignment horizontal="center" vertical="center"/>
    </xf>
    <xf numFmtId="0" fontId="6" fillId="0" borderId="38" xfId="0" applyFont="1" applyFill="1" applyBorder="1" applyAlignment="1">
      <alignment horizontal="center" vertical="center"/>
    </xf>
    <xf numFmtId="0" fontId="0" fillId="0" borderId="48" xfId="0" applyFont="1" applyFill="1" applyBorder="1" applyAlignment="1">
      <alignment horizontal="center" vertical="center" wrapText="1" shrinkToFit="1"/>
    </xf>
    <xf numFmtId="0" fontId="0" fillId="0" borderId="77" xfId="0" applyFont="1" applyFill="1" applyBorder="1" applyAlignment="1">
      <alignment horizontal="center" vertical="center" wrapText="1" shrinkToFit="1"/>
    </xf>
    <xf numFmtId="0" fontId="0" fillId="0" borderId="24" xfId="0" applyFont="1" applyFill="1" applyBorder="1" applyAlignment="1">
      <alignment horizontal="center" vertical="center" wrapText="1" shrinkToFit="1"/>
    </xf>
    <xf numFmtId="0" fontId="0" fillId="0" borderId="13" xfId="0" applyFont="1" applyFill="1" applyBorder="1" applyAlignment="1">
      <alignment horizontal="center" vertical="center" textRotation="255" wrapText="1"/>
    </xf>
    <xf numFmtId="0" fontId="0" fillId="0" borderId="32" xfId="0" applyFont="1" applyFill="1" applyBorder="1" applyAlignment="1">
      <alignment horizontal="center" vertical="center" textRotation="255" wrapText="1"/>
    </xf>
    <xf numFmtId="0" fontId="0" fillId="0" borderId="12" xfId="0" applyFont="1" applyFill="1" applyBorder="1" applyAlignment="1">
      <alignment horizontal="center" vertical="center" textRotation="255" wrapText="1"/>
    </xf>
    <xf numFmtId="0" fontId="0" fillId="0" borderId="6" xfId="0" applyFont="1" applyFill="1" applyBorder="1" applyAlignment="1">
      <alignment horizontal="center" vertical="center" wrapText="1"/>
    </xf>
    <xf numFmtId="0" fontId="0" fillId="0" borderId="27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/>
    <xf numFmtId="0" fontId="4" fillId="0" borderId="0" xfId="0" applyFont="1" applyFill="1" applyBorder="1"/>
    <xf numFmtId="0" fontId="0" fillId="0" borderId="0" xfId="1" applyFont="1" applyFill="1" applyAlignment="1">
      <alignment horizontal="center" vertical="center"/>
    </xf>
    <xf numFmtId="0" fontId="0" fillId="0" borderId="0" xfId="1" applyFont="1" applyFill="1" applyBorder="1" applyAlignment="1">
      <alignment horizontal="center" vertical="center"/>
    </xf>
    <xf numFmtId="0" fontId="5" fillId="0" borderId="0" xfId="0" applyFont="1" applyFill="1"/>
    <xf numFmtId="0" fontId="5" fillId="0" borderId="0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Border="1" applyAlignment="1"/>
    <xf numFmtId="0" fontId="5" fillId="0" borderId="0" xfId="0" applyFont="1" applyFill="1" applyBorder="1" applyAlignment="1">
      <alignment horizontal="center" vertical="center"/>
    </xf>
    <xf numFmtId="1" fontId="5" fillId="0" borderId="0" xfId="0" applyNumberFormat="1" applyFont="1" applyFill="1" applyBorder="1" applyAlignment="1">
      <alignment horizontal="center" vertical="center" shrinkToFit="1"/>
    </xf>
    <xf numFmtId="0" fontId="3" fillId="0" borderId="3" xfId="0" applyFont="1" applyFill="1" applyBorder="1" applyAlignment="1">
      <alignment horizontal="center" vertical="center"/>
    </xf>
    <xf numFmtId="0" fontId="0" fillId="0" borderId="19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/>
    </xf>
    <xf numFmtId="0" fontId="5" fillId="0" borderId="0" xfId="0" applyFont="1" applyFill="1" applyBorder="1"/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 shrinkToFit="1"/>
    </xf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 shrinkToFit="1"/>
    </xf>
    <xf numFmtId="0" fontId="0" fillId="0" borderId="1" xfId="0" applyFont="1" applyBorder="1" applyAlignment="1">
      <alignment horizontal="center" vertical="center"/>
    </xf>
    <xf numFmtId="0" fontId="0" fillId="0" borderId="21" xfId="0" applyFont="1" applyFill="1" applyBorder="1" applyAlignment="1">
      <alignment horizontal="center" vertical="center"/>
    </xf>
    <xf numFmtId="0" fontId="0" fillId="0" borderId="19" xfId="0" applyFont="1" applyFill="1" applyBorder="1" applyAlignment="1">
      <alignment horizontal="center" vertical="center" shrinkToFit="1"/>
    </xf>
    <xf numFmtId="0" fontId="6" fillId="0" borderId="19" xfId="0" applyFont="1" applyFill="1" applyBorder="1" applyAlignment="1">
      <alignment horizontal="center" vertical="center" shrinkToFit="1"/>
    </xf>
    <xf numFmtId="176" fontId="0" fillId="0" borderId="1" xfId="0" applyNumberFormat="1" applyFont="1" applyFill="1" applyBorder="1" applyAlignment="1">
      <alignment horizontal="center" vertical="center" shrinkToFit="1"/>
    </xf>
    <xf numFmtId="176" fontId="0" fillId="0" borderId="1" xfId="0" applyNumberFormat="1" applyFont="1" applyFill="1" applyBorder="1" applyAlignment="1">
      <alignment horizontal="center" vertical="center"/>
    </xf>
    <xf numFmtId="177" fontId="0" fillId="0" borderId="28" xfId="0" applyNumberFormat="1" applyFont="1" applyFill="1" applyBorder="1" applyAlignment="1">
      <alignment horizontal="center"/>
    </xf>
    <xf numFmtId="49" fontId="0" fillId="0" borderId="1" xfId="0" applyNumberFormat="1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vertical="center" shrinkToFit="1"/>
    </xf>
    <xf numFmtId="0" fontId="0" fillId="0" borderId="0" xfId="0" applyFont="1" applyFill="1" applyBorder="1" applyAlignment="1">
      <alignment horizontal="center" vertical="center" shrinkToFit="1"/>
    </xf>
    <xf numFmtId="176" fontId="0" fillId="0" borderId="25" xfId="0" applyNumberFormat="1" applyFont="1" applyFill="1" applyBorder="1" applyAlignment="1">
      <alignment horizontal="center" vertical="center"/>
    </xf>
    <xf numFmtId="0" fontId="0" fillId="0" borderId="48" xfId="0" applyFont="1" applyFill="1" applyBorder="1" applyAlignment="1">
      <alignment horizontal="center" vertical="center"/>
    </xf>
    <xf numFmtId="0" fontId="0" fillId="4" borderId="3" xfId="0" applyFont="1" applyFill="1" applyBorder="1" applyAlignment="1">
      <alignment horizontal="center" vertical="center"/>
    </xf>
    <xf numFmtId="49" fontId="0" fillId="0" borderId="0" xfId="0" applyNumberFormat="1" applyFont="1" applyFill="1" applyBorder="1" applyAlignment="1">
      <alignment horizontal="center"/>
    </xf>
    <xf numFmtId="177" fontId="0" fillId="0" borderId="0" xfId="0" applyNumberFormat="1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 applyAlignment="1">
      <alignment vertical="center"/>
    </xf>
    <xf numFmtId="176" fontId="0" fillId="0" borderId="0" xfId="0" applyNumberFormat="1" applyFont="1" applyFill="1" applyBorder="1" applyAlignment="1">
      <alignment horizontal="center" vertical="center" shrinkToFit="1"/>
    </xf>
    <xf numFmtId="176" fontId="0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vertical="center"/>
    </xf>
    <xf numFmtId="0" fontId="10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shrinkToFit="1"/>
    </xf>
    <xf numFmtId="0" fontId="0" fillId="0" borderId="0" xfId="0" applyFont="1" applyFill="1" applyBorder="1" applyAlignment="1">
      <alignment vertical="center" textRotation="255" shrinkToFit="1"/>
    </xf>
    <xf numFmtId="0" fontId="0" fillId="0" borderId="0" xfId="0" applyFont="1" applyFill="1" applyBorder="1" applyAlignment="1">
      <alignment vertical="center" wrapText="1" shrinkToFit="1"/>
    </xf>
    <xf numFmtId="0" fontId="11" fillId="0" borderId="1" xfId="0" applyFont="1" applyFill="1" applyBorder="1" applyAlignment="1">
      <alignment horizontal="center" vertical="center" shrinkToFit="1"/>
    </xf>
    <xf numFmtId="0" fontId="12" fillId="0" borderId="1" xfId="1" applyFont="1" applyFill="1" applyBorder="1" applyAlignment="1" applyProtection="1">
      <alignment horizontal="center" vertical="center"/>
    </xf>
    <xf numFmtId="0" fontId="0" fillId="0" borderId="0" xfId="0" applyFont="1" applyBorder="1"/>
    <xf numFmtId="179" fontId="0" fillId="0" borderId="1" xfId="0" applyNumberFormat="1" applyFont="1" applyFill="1" applyBorder="1" applyAlignment="1">
      <alignment horizontal="center" vertical="center" shrinkToFit="1"/>
    </xf>
    <xf numFmtId="0" fontId="0" fillId="0" borderId="0" xfId="1" applyFont="1" applyFill="1" applyBorder="1" applyAlignment="1">
      <alignment vertical="center"/>
    </xf>
    <xf numFmtId="179" fontId="0" fillId="0" borderId="25" xfId="0" applyNumberFormat="1" applyFont="1" applyFill="1" applyBorder="1" applyAlignment="1">
      <alignment horizontal="center" vertical="center"/>
    </xf>
    <xf numFmtId="0" fontId="12" fillId="0" borderId="0" xfId="1" applyFont="1" applyFill="1" applyBorder="1" applyProtection="1">
      <alignment vertical="center"/>
    </xf>
    <xf numFmtId="0" fontId="3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 textRotation="255" wrapText="1" shrinkToFit="1"/>
    </xf>
    <xf numFmtId="0" fontId="0" fillId="0" borderId="0" xfId="0" applyFont="1" applyFill="1"/>
    <xf numFmtId="0" fontId="0" fillId="0" borderId="3" xfId="0" applyFont="1" applyFill="1" applyBorder="1" applyAlignment="1">
      <alignment horizontal="center" vertical="center"/>
    </xf>
    <xf numFmtId="0" fontId="0" fillId="0" borderId="25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shrinkToFit="1"/>
    </xf>
    <xf numFmtId="0" fontId="0" fillId="0" borderId="1" xfId="0" applyFont="1" applyFill="1" applyBorder="1"/>
    <xf numFmtId="0" fontId="0" fillId="0" borderId="0" xfId="0" applyFont="1" applyFill="1" applyBorder="1"/>
    <xf numFmtId="0" fontId="0" fillId="0" borderId="15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 shrinkToFit="1"/>
    </xf>
    <xf numFmtId="0" fontId="0" fillId="0" borderId="4" xfId="0" applyFont="1" applyFill="1" applyBorder="1" applyAlignment="1">
      <alignment horizontal="center" vertical="center"/>
    </xf>
    <xf numFmtId="0" fontId="0" fillId="4" borderId="0" xfId="0" applyFont="1" applyFill="1" applyBorder="1" applyAlignment="1">
      <alignment horizontal="center" vertical="center" shrinkToFit="1"/>
    </xf>
    <xf numFmtId="0" fontId="3" fillId="0" borderId="0" xfId="0" applyFont="1" applyFill="1" applyBorder="1" applyAlignment="1">
      <alignment vertical="center" wrapText="1" shrinkToFit="1"/>
    </xf>
    <xf numFmtId="0" fontId="0" fillId="0" borderId="28" xfId="0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 textRotation="255" shrinkToFit="1"/>
    </xf>
    <xf numFmtId="0" fontId="0" fillId="4" borderId="0" xfId="0" applyFont="1" applyFill="1" applyBorder="1" applyAlignment="1">
      <alignment horizontal="center" vertical="center" textRotation="255" wrapText="1" shrinkToFit="1"/>
    </xf>
    <xf numFmtId="0" fontId="0" fillId="0" borderId="0" xfId="0" applyFont="1" applyFill="1" applyBorder="1" applyAlignment="1">
      <alignment vertical="center" textRotation="255" wrapText="1" shrinkToFit="1"/>
    </xf>
    <xf numFmtId="0" fontId="3" fillId="0" borderId="4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 wrapText="1" shrinkToFit="1"/>
    </xf>
    <xf numFmtId="0" fontId="21" fillId="0" borderId="0" xfId="0" applyFont="1" applyFill="1" applyBorder="1"/>
    <xf numFmtId="49" fontId="5" fillId="0" borderId="0" xfId="0" applyNumberFormat="1" applyFont="1" applyFill="1" applyBorder="1" applyAlignment="1">
      <alignment horizontal="left" vertical="center"/>
    </xf>
    <xf numFmtId="0" fontId="0" fillId="0" borderId="35" xfId="0" applyFont="1" applyFill="1" applyBorder="1" applyAlignment="1">
      <alignment horizontal="center" vertical="center"/>
    </xf>
    <xf numFmtId="0" fontId="8" fillId="0" borderId="3" xfId="1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3" fillId="0" borderId="1" xfId="1" applyFont="1" applyFill="1" applyBorder="1" applyAlignment="1" applyProtection="1">
      <alignment horizontal="center" vertical="center"/>
    </xf>
    <xf numFmtId="0" fontId="0" fillId="0" borderId="4" xfId="0" applyFont="1" applyBorder="1" applyAlignment="1">
      <alignment horizontal="center" vertical="center" shrinkToFit="1"/>
    </xf>
    <xf numFmtId="0" fontId="6" fillId="0" borderId="4" xfId="0" applyFont="1" applyFill="1" applyBorder="1" applyAlignment="1">
      <alignment horizontal="center" vertical="center" shrinkToFit="1"/>
    </xf>
    <xf numFmtId="0" fontId="0" fillId="0" borderId="48" xfId="0" applyFont="1" applyFill="1" applyBorder="1" applyAlignment="1">
      <alignment horizontal="center" vertical="center" shrinkToFit="1"/>
    </xf>
    <xf numFmtId="0" fontId="0" fillId="0" borderId="4" xfId="0" applyFont="1" applyFill="1" applyBorder="1" applyAlignment="1">
      <alignment horizontal="center" vertical="center" shrinkToFit="1"/>
    </xf>
    <xf numFmtId="176" fontId="0" fillId="0" borderId="4" xfId="0" applyNumberFormat="1" applyFont="1" applyFill="1" applyBorder="1" applyAlignment="1">
      <alignment horizontal="center" vertical="center" shrinkToFit="1"/>
    </xf>
    <xf numFmtId="176" fontId="0" fillId="0" borderId="4" xfId="0" applyNumberFormat="1" applyFont="1" applyFill="1" applyBorder="1" applyAlignment="1">
      <alignment horizontal="center" vertical="center"/>
    </xf>
    <xf numFmtId="176" fontId="0" fillId="0" borderId="48" xfId="0" applyNumberFormat="1" applyFont="1" applyFill="1" applyBorder="1" applyAlignment="1">
      <alignment horizontal="center" vertical="center"/>
    </xf>
    <xf numFmtId="49" fontId="0" fillId="0" borderId="4" xfId="0" applyNumberFormat="1" applyFont="1" applyFill="1" applyBorder="1" applyAlignment="1">
      <alignment horizontal="center"/>
    </xf>
    <xf numFmtId="177" fontId="0" fillId="0" borderId="45" xfId="0" applyNumberFormat="1" applyFont="1" applyFill="1" applyBorder="1" applyAlignment="1">
      <alignment horizontal="center"/>
    </xf>
    <xf numFmtId="181" fontId="0" fillId="0" borderId="1" xfId="0" applyNumberFormat="1" applyFont="1" applyFill="1" applyBorder="1" applyAlignment="1">
      <alignment horizontal="center" vertical="center" shrinkToFit="1"/>
    </xf>
    <xf numFmtId="0" fontId="12" fillId="0" borderId="0" xfId="1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>
      <alignment horizontal="center"/>
    </xf>
    <xf numFmtId="0" fontId="0" fillId="4" borderId="1" xfId="0" applyFont="1" applyFill="1" applyBorder="1" applyAlignment="1">
      <alignment horizontal="center" vertical="center" shrinkToFit="1"/>
    </xf>
    <xf numFmtId="0" fontId="0" fillId="0" borderId="1" xfId="0" applyFont="1" applyFill="1" applyBorder="1" applyAlignment="1">
      <alignment vertical="center" shrinkToFit="1"/>
    </xf>
    <xf numFmtId="0" fontId="0" fillId="0" borderId="1" xfId="0" applyFont="1" applyFill="1" applyBorder="1" applyAlignment="1">
      <alignment vertical="center"/>
    </xf>
    <xf numFmtId="0" fontId="12" fillId="0" borderId="6" xfId="1" applyFont="1" applyFill="1" applyBorder="1" applyAlignment="1" applyProtection="1">
      <alignment horizontal="center" vertical="center"/>
    </xf>
    <xf numFmtId="0" fontId="12" fillId="0" borderId="1" xfId="1" applyFont="1" applyFill="1" applyBorder="1" applyProtection="1">
      <alignment vertical="center"/>
    </xf>
    <xf numFmtId="0" fontId="12" fillId="0" borderId="1" xfId="0" applyFont="1" applyFill="1" applyBorder="1" applyAlignment="1">
      <alignment horizontal="center" vertical="center" shrinkToFit="1"/>
    </xf>
    <xf numFmtId="182" fontId="0" fillId="0" borderId="4" xfId="0" applyNumberFormat="1" applyFont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 shrinkToFit="1"/>
    </xf>
    <xf numFmtId="0" fontId="0" fillId="0" borderId="14" xfId="0" applyFont="1" applyFill="1" applyBorder="1" applyAlignment="1">
      <alignment horizontal="center" vertical="center"/>
    </xf>
    <xf numFmtId="0" fontId="0" fillId="0" borderId="68" xfId="0" applyFont="1" applyFill="1" applyBorder="1" applyAlignment="1">
      <alignment horizontal="center" vertical="center" shrinkToFit="1"/>
    </xf>
    <xf numFmtId="0" fontId="0" fillId="0" borderId="18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vertical="center"/>
    </xf>
    <xf numFmtId="0" fontId="0" fillId="0" borderId="2" xfId="1" applyFont="1" applyFill="1" applyBorder="1" applyAlignment="1">
      <alignment vertical="center"/>
    </xf>
    <xf numFmtId="0" fontId="0" fillId="0" borderId="6" xfId="0" applyFont="1" applyFill="1" applyBorder="1" applyAlignment="1">
      <alignment horizontal="center" vertical="center"/>
    </xf>
    <xf numFmtId="49" fontId="0" fillId="0" borderId="10" xfId="0" applyNumberFormat="1" applyFont="1" applyFill="1" applyBorder="1" applyAlignment="1">
      <alignment horizontal="center"/>
    </xf>
    <xf numFmtId="0" fontId="14" fillId="6" borderId="4" xfId="0" applyFont="1" applyFill="1" applyBorder="1" applyAlignment="1">
      <alignment horizontal="center" vertical="center" wrapText="1"/>
    </xf>
    <xf numFmtId="0" fontId="0" fillId="0" borderId="58" xfId="0" applyFont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wrapText="1"/>
    </xf>
    <xf numFmtId="0" fontId="27" fillId="0" borderId="1" xfId="0" applyFont="1" applyFill="1" applyBorder="1" applyAlignment="1">
      <alignment horizontal="center" vertical="top" wrapText="1"/>
    </xf>
    <xf numFmtId="0" fontId="18" fillId="0" borderId="1" xfId="0" applyFont="1" applyFill="1" applyBorder="1" applyAlignment="1">
      <alignment vertical="center" wrapText="1" shrinkToFit="1"/>
    </xf>
    <xf numFmtId="0" fontId="43" fillId="4" borderId="1" xfId="1" applyFont="1" applyFill="1" applyBorder="1" applyAlignment="1" applyProtection="1">
      <alignment horizontal="center" vertical="center"/>
    </xf>
    <xf numFmtId="0" fontId="12" fillId="4" borderId="1" xfId="0" applyFont="1" applyFill="1" applyBorder="1" applyAlignment="1">
      <alignment horizontal="center" vertical="center" shrinkToFit="1"/>
    </xf>
    <xf numFmtId="0" fontId="12" fillId="4" borderId="1" xfId="0" applyFont="1" applyFill="1" applyBorder="1" applyAlignment="1">
      <alignment horizontal="center" vertical="center"/>
    </xf>
    <xf numFmtId="0" fontId="14" fillId="5" borderId="1" xfId="0" applyFont="1" applyFill="1" applyBorder="1" applyAlignment="1">
      <alignment horizontal="center" vertical="center" wrapText="1"/>
    </xf>
    <xf numFmtId="0" fontId="13" fillId="0" borderId="0" xfId="1" applyFont="1" applyFill="1" applyBorder="1" applyAlignment="1" applyProtection="1">
      <alignment horizontal="center" vertical="center"/>
    </xf>
    <xf numFmtId="0" fontId="12" fillId="0" borderId="4" xfId="1" applyFont="1" applyFill="1" applyBorder="1" applyAlignment="1" applyProtection="1">
      <alignment horizontal="center" vertical="center"/>
    </xf>
    <xf numFmtId="0" fontId="42" fillId="0" borderId="0" xfId="1" applyFont="1" applyFill="1" applyBorder="1" applyAlignment="1" applyProtection="1">
      <alignment horizontal="center" vertical="center"/>
    </xf>
    <xf numFmtId="179" fontId="3" fillId="0" borderId="3" xfId="0" applyNumberFormat="1" applyFont="1" applyBorder="1" applyAlignment="1">
      <alignment horizontal="center" vertical="center"/>
    </xf>
    <xf numFmtId="179" fontId="0" fillId="0" borderId="3" xfId="0" applyNumberFormat="1" applyFont="1" applyFill="1" applyBorder="1" applyAlignment="1">
      <alignment horizontal="center" vertical="center"/>
    </xf>
    <xf numFmtId="0" fontId="44" fillId="7" borderId="0" xfId="0" applyFont="1" applyFill="1" applyAlignment="1">
      <alignment horizontal="center" vertical="center" shrinkToFit="1"/>
    </xf>
    <xf numFmtId="0" fontId="44" fillId="7" borderId="1" xfId="0" applyFont="1" applyFill="1" applyBorder="1" applyAlignment="1">
      <alignment horizontal="center" vertical="center" shrinkToFit="1"/>
    </xf>
    <xf numFmtId="0" fontId="12" fillId="4" borderId="4" xfId="0" applyFont="1" applyFill="1" applyBorder="1" applyAlignment="1">
      <alignment horizontal="center" vertical="center"/>
    </xf>
    <xf numFmtId="0" fontId="43" fillId="4" borderId="4" xfId="1" applyFont="1" applyFill="1" applyBorder="1" applyAlignment="1" applyProtection="1">
      <alignment horizontal="center" vertical="center"/>
    </xf>
    <xf numFmtId="0" fontId="0" fillId="4" borderId="57" xfId="0" applyFont="1" applyFill="1" applyBorder="1" applyAlignment="1">
      <alignment horizontal="center" vertical="center"/>
    </xf>
    <xf numFmtId="0" fontId="0" fillId="0" borderId="42" xfId="0" applyFont="1" applyFill="1" applyBorder="1" applyAlignment="1">
      <alignment vertical="center"/>
    </xf>
    <xf numFmtId="0" fontId="0" fillId="0" borderId="60" xfId="0" applyFont="1" applyFill="1" applyBorder="1" applyAlignment="1">
      <alignment vertical="center"/>
    </xf>
    <xf numFmtId="0" fontId="29" fillId="0" borderId="61" xfId="0" applyFont="1" applyFill="1" applyBorder="1" applyAlignment="1">
      <alignment vertical="center"/>
    </xf>
    <xf numFmtId="0" fontId="33" fillId="0" borderId="0" xfId="0" applyFont="1" applyFill="1" applyBorder="1" applyAlignment="1">
      <alignment vertical="center"/>
    </xf>
    <xf numFmtId="0" fontId="32" fillId="0" borderId="0" xfId="0" applyFont="1" applyFill="1" applyBorder="1" applyAlignment="1">
      <alignment horizontal="center"/>
    </xf>
    <xf numFmtId="0" fontId="37" fillId="0" borderId="0" xfId="0" applyFont="1" applyFill="1" applyBorder="1" applyAlignment="1">
      <alignment horizontal="right" vertical="center"/>
    </xf>
    <xf numFmtId="0" fontId="33" fillId="0" borderId="0" xfId="0" applyFont="1" applyFill="1" applyBorder="1"/>
    <xf numFmtId="0" fontId="0" fillId="0" borderId="0" xfId="0" applyFont="1" applyFill="1" applyBorder="1" applyAlignment="1">
      <alignment horizontal="center" vertical="center" textRotation="255" wrapText="1" shrinkToFit="1"/>
    </xf>
    <xf numFmtId="0" fontId="0" fillId="0" borderId="42" xfId="0" applyFont="1" applyFill="1" applyBorder="1" applyAlignment="1">
      <alignment horizontal="center" vertical="center"/>
    </xf>
    <xf numFmtId="0" fontId="38" fillId="0" borderId="0" xfId="0" applyFont="1" applyFill="1" applyBorder="1" applyAlignment="1">
      <alignment horizontal="center" vertical="center"/>
    </xf>
    <xf numFmtId="0" fontId="45" fillId="0" borderId="0" xfId="0" applyFont="1" applyFill="1" applyAlignment="1">
      <alignment vertical="center"/>
    </xf>
    <xf numFmtId="0" fontId="45" fillId="0" borderId="0" xfId="0" applyFont="1" applyFill="1" applyBorder="1" applyAlignment="1">
      <alignment vertical="center"/>
    </xf>
    <xf numFmtId="0" fontId="46" fillId="0" borderId="0" xfId="0" applyFont="1" applyFill="1" applyBorder="1" applyAlignment="1">
      <alignment vertical="center"/>
    </xf>
    <xf numFmtId="0" fontId="46" fillId="0" borderId="0" xfId="0" applyFont="1" applyFill="1" applyBorder="1" applyAlignment="1">
      <alignment horizontal="center" vertical="center"/>
    </xf>
    <xf numFmtId="0" fontId="45" fillId="0" borderId="0" xfId="0" applyFont="1" applyFill="1" applyBorder="1" applyAlignment="1">
      <alignment vertical="center"/>
    </xf>
    <xf numFmtId="0" fontId="45" fillId="0" borderId="0" xfId="0" applyFont="1" applyFill="1" applyBorder="1" applyAlignment="1">
      <alignment horizontal="left" vertical="center"/>
    </xf>
    <xf numFmtId="0" fontId="46" fillId="0" borderId="0" xfId="0" applyFont="1" applyFill="1" applyBorder="1" applyAlignment="1">
      <alignment horizontal="left" vertical="center"/>
    </xf>
    <xf numFmtId="0" fontId="45" fillId="0" borderId="7" xfId="0" applyFont="1" applyFill="1" applyBorder="1" applyAlignment="1">
      <alignment horizontal="center" vertical="center"/>
    </xf>
    <xf numFmtId="178" fontId="45" fillId="0" borderId="38" xfId="0" applyNumberFormat="1" applyFont="1" applyFill="1" applyBorder="1" applyAlignment="1">
      <alignment horizontal="center" vertical="center"/>
    </xf>
    <xf numFmtId="178" fontId="45" fillId="0" borderId="29" xfId="0" applyNumberFormat="1" applyFont="1" applyFill="1" applyBorder="1" applyAlignment="1">
      <alignment horizontal="center" vertical="center"/>
    </xf>
    <xf numFmtId="0" fontId="47" fillId="0" borderId="31" xfId="0" applyFont="1" applyFill="1" applyBorder="1" applyAlignment="1">
      <alignment horizontal="center" vertical="center"/>
    </xf>
    <xf numFmtId="0" fontId="47" fillId="0" borderId="37" xfId="0" applyFont="1" applyFill="1" applyBorder="1" applyAlignment="1">
      <alignment horizontal="center" vertical="center"/>
    </xf>
    <xf numFmtId="0" fontId="47" fillId="0" borderId="40" xfId="0" applyFont="1" applyFill="1" applyBorder="1" applyAlignment="1">
      <alignment horizontal="center" vertical="center"/>
    </xf>
    <xf numFmtId="0" fontId="48" fillId="0" borderId="31" xfId="0" applyFont="1" applyFill="1" applyBorder="1" applyAlignment="1">
      <alignment horizontal="center" vertical="center"/>
    </xf>
    <xf numFmtId="0" fontId="48" fillId="0" borderId="37" xfId="0" applyFont="1" applyFill="1" applyBorder="1" applyAlignment="1">
      <alignment horizontal="center" vertical="center"/>
    </xf>
    <xf numFmtId="0" fontId="48" fillId="0" borderId="40" xfId="0" applyFont="1" applyFill="1" applyBorder="1" applyAlignment="1">
      <alignment horizontal="center" vertical="center"/>
    </xf>
    <xf numFmtId="0" fontId="45" fillId="0" borderId="31" xfId="0" applyFont="1" applyFill="1" applyBorder="1" applyAlignment="1">
      <alignment horizontal="center" vertical="center"/>
    </xf>
    <xf numFmtId="0" fontId="45" fillId="0" borderId="37" xfId="0" applyFont="1" applyFill="1" applyBorder="1" applyAlignment="1">
      <alignment horizontal="center" vertical="center"/>
    </xf>
    <xf numFmtId="0" fontId="45" fillId="0" borderId="40" xfId="0" applyFont="1" applyFill="1" applyBorder="1" applyAlignment="1">
      <alignment horizontal="center" vertical="center"/>
    </xf>
    <xf numFmtId="178" fontId="45" fillId="0" borderId="0" xfId="0" applyNumberFormat="1" applyFont="1" applyFill="1" applyBorder="1" applyAlignment="1">
      <alignment vertical="center"/>
    </xf>
    <xf numFmtId="0" fontId="47" fillId="0" borderId="0" xfId="0" applyFont="1" applyFill="1" applyBorder="1" applyAlignment="1">
      <alignment vertical="center"/>
    </xf>
    <xf numFmtId="0" fontId="45" fillId="0" borderId="0" xfId="0" applyFont="1" applyFill="1" applyBorder="1" applyAlignment="1">
      <alignment vertical="center" wrapText="1"/>
    </xf>
    <xf numFmtId="0" fontId="45" fillId="0" borderId="0" xfId="0" applyFont="1" applyFill="1" applyBorder="1" applyAlignment="1">
      <alignment horizontal="center" vertical="center"/>
    </xf>
    <xf numFmtId="0" fontId="49" fillId="0" borderId="0" xfId="0" applyFont="1" applyFill="1" applyBorder="1" applyAlignment="1">
      <alignment horizontal="center" vertical="center" wrapText="1"/>
    </xf>
    <xf numFmtId="0" fontId="45" fillId="0" borderId="0" xfId="0" applyFont="1" applyFill="1" applyAlignment="1">
      <alignment horizontal="center" vertical="center"/>
    </xf>
    <xf numFmtId="0" fontId="45" fillId="0" borderId="8" xfId="0" applyFont="1" applyFill="1" applyBorder="1" applyAlignment="1">
      <alignment horizontal="center" vertical="center"/>
    </xf>
    <xf numFmtId="0" fontId="45" fillId="0" borderId="5" xfId="0" applyFont="1" applyFill="1" applyBorder="1" applyAlignment="1">
      <alignment horizontal="center" vertical="center" shrinkToFit="1"/>
    </xf>
    <xf numFmtId="0" fontId="45" fillId="0" borderId="10" xfId="0" applyFont="1" applyFill="1" applyBorder="1" applyAlignment="1">
      <alignment horizontal="center" vertical="center"/>
    </xf>
    <xf numFmtId="0" fontId="45" fillId="0" borderId="10" xfId="0" applyFont="1" applyFill="1" applyBorder="1" applyAlignment="1">
      <alignment vertical="center"/>
    </xf>
    <xf numFmtId="0" fontId="45" fillId="0" borderId="24" xfId="0" applyFont="1" applyFill="1" applyBorder="1" applyAlignment="1">
      <alignment horizontal="center" vertical="center"/>
    </xf>
    <xf numFmtId="0" fontId="45" fillId="0" borderId="11" xfId="0" applyFont="1" applyFill="1" applyBorder="1" applyAlignment="1">
      <alignment horizontal="center" vertical="center" shrinkToFit="1"/>
    </xf>
    <xf numFmtId="0" fontId="45" fillId="0" borderId="12" xfId="0" applyFont="1" applyFill="1" applyBorder="1" applyAlignment="1">
      <alignment horizontal="center" vertical="center" shrinkToFit="1"/>
    </xf>
    <xf numFmtId="0" fontId="45" fillId="0" borderId="22" xfId="0" applyFont="1" applyFill="1" applyBorder="1" applyAlignment="1">
      <alignment horizontal="center" vertical="center"/>
    </xf>
    <xf numFmtId="0" fontId="45" fillId="0" borderId="0" xfId="0" applyFont="1" applyFill="1" applyBorder="1" applyAlignment="1">
      <alignment horizontal="center" vertical="center" shrinkToFit="1"/>
    </xf>
    <xf numFmtId="0" fontId="8" fillId="0" borderId="0" xfId="1" applyFont="1" applyFill="1" applyBorder="1" applyAlignment="1" applyProtection="1">
      <alignment horizontal="center" vertical="center"/>
    </xf>
    <xf numFmtId="0" fontId="8" fillId="0" borderId="14" xfId="1" applyFont="1" applyFill="1" applyBorder="1" applyAlignment="1" applyProtection="1">
      <alignment horizontal="center" vertical="center" textRotation="255"/>
    </xf>
    <xf numFmtId="0" fontId="45" fillId="0" borderId="13" xfId="0" applyFont="1" applyFill="1" applyBorder="1" applyAlignment="1">
      <alignment horizontal="center" vertical="center" wrapText="1"/>
    </xf>
    <xf numFmtId="0" fontId="45" fillId="0" borderId="1" xfId="0" applyFont="1" applyFill="1" applyBorder="1" applyAlignment="1">
      <alignment horizontal="center" vertical="center"/>
    </xf>
    <xf numFmtId="0" fontId="49" fillId="0" borderId="3" xfId="0" applyFont="1" applyFill="1" applyBorder="1" applyAlignment="1">
      <alignment horizontal="center" vertical="center"/>
    </xf>
    <xf numFmtId="0" fontId="45" fillId="0" borderId="16" xfId="0" applyFont="1" applyFill="1" applyBorder="1" applyAlignment="1">
      <alignment horizontal="center" vertical="center" wrapText="1"/>
    </xf>
    <xf numFmtId="0" fontId="49" fillId="0" borderId="3" xfId="0" applyFont="1" applyFill="1" applyBorder="1" applyAlignment="1">
      <alignment horizontal="center" vertical="center" wrapText="1"/>
    </xf>
    <xf numFmtId="0" fontId="49" fillId="0" borderId="4" xfId="0" applyFont="1" applyFill="1" applyBorder="1" applyAlignment="1">
      <alignment horizontal="center" vertical="center"/>
    </xf>
    <xf numFmtId="0" fontId="45" fillId="0" borderId="0" xfId="0" applyFont="1" applyFill="1" applyBorder="1" applyAlignment="1">
      <alignment vertical="center" textRotation="255" wrapText="1" shrinkToFit="1"/>
    </xf>
    <xf numFmtId="0" fontId="8" fillId="0" borderId="71" xfId="1" applyFont="1" applyFill="1" applyBorder="1" applyAlignment="1" applyProtection="1">
      <alignment horizontal="center" vertical="center" textRotation="255"/>
    </xf>
    <xf numFmtId="0" fontId="45" fillId="0" borderId="12" xfId="0" applyFont="1" applyFill="1" applyBorder="1" applyAlignment="1">
      <alignment horizontal="center" vertical="center" wrapText="1"/>
    </xf>
    <xf numFmtId="0" fontId="50" fillId="0" borderId="1" xfId="0" applyFont="1" applyFill="1" applyBorder="1" applyAlignment="1">
      <alignment horizontal="center" vertical="center"/>
    </xf>
    <xf numFmtId="0" fontId="45" fillId="0" borderId="25" xfId="0" applyFont="1" applyFill="1" applyBorder="1" applyAlignment="1">
      <alignment horizontal="center" vertical="center"/>
    </xf>
    <xf numFmtId="0" fontId="49" fillId="0" borderId="1" xfId="0" applyFont="1" applyFill="1" applyBorder="1" applyAlignment="1">
      <alignment horizontal="center" vertical="center"/>
    </xf>
    <xf numFmtId="0" fontId="45" fillId="0" borderId="1" xfId="0" applyFont="1" applyFill="1" applyBorder="1" applyAlignment="1">
      <alignment horizontal="center" vertical="center" shrinkToFit="1"/>
    </xf>
    <xf numFmtId="0" fontId="8" fillId="0" borderId="1" xfId="1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>
      <alignment horizontal="center" vertical="center" shrinkToFit="1"/>
    </xf>
    <xf numFmtId="0" fontId="8" fillId="0" borderId="0" xfId="0" applyFont="1" applyFill="1" applyBorder="1" applyAlignment="1">
      <alignment horizontal="center" vertical="center"/>
    </xf>
    <xf numFmtId="0" fontId="45" fillId="0" borderId="1" xfId="0" applyFont="1" applyFill="1" applyBorder="1" applyAlignment="1">
      <alignment vertical="center"/>
    </xf>
    <xf numFmtId="2" fontId="45" fillId="0" borderId="3" xfId="0" applyNumberFormat="1" applyFont="1" applyFill="1" applyBorder="1" applyAlignment="1">
      <alignment horizontal="center" vertical="center"/>
    </xf>
    <xf numFmtId="0" fontId="45" fillId="0" borderId="16" xfId="0" applyFont="1" applyFill="1" applyBorder="1" applyAlignment="1">
      <alignment horizontal="center" vertical="center" textRotation="255" wrapText="1" shrinkToFit="1"/>
    </xf>
    <xf numFmtId="0" fontId="45" fillId="0" borderId="1" xfId="0" applyFont="1" applyFill="1" applyBorder="1" applyAlignment="1">
      <alignment horizontal="center" shrinkToFit="1"/>
    </xf>
    <xf numFmtId="0" fontId="42" fillId="0" borderId="3" xfId="1" applyFont="1" applyFill="1" applyBorder="1" applyAlignment="1" applyProtection="1">
      <alignment horizontal="center" vertical="center"/>
    </xf>
    <xf numFmtId="0" fontId="45" fillId="0" borderId="32" xfId="0" applyFont="1" applyFill="1" applyBorder="1" applyAlignment="1">
      <alignment horizontal="center" vertical="center" textRotation="255" wrapText="1" shrinkToFit="1"/>
    </xf>
    <xf numFmtId="181" fontId="8" fillId="0" borderId="3" xfId="1" applyNumberFormat="1" applyFont="1" applyFill="1" applyBorder="1" applyAlignment="1" applyProtection="1">
      <alignment horizontal="center" vertical="center"/>
    </xf>
    <xf numFmtId="0" fontId="45" fillId="0" borderId="13" xfId="0" applyFont="1" applyFill="1" applyBorder="1" applyAlignment="1">
      <alignment vertical="center" textRotation="255" wrapText="1" shrinkToFit="1"/>
    </xf>
    <xf numFmtId="0" fontId="48" fillId="0" borderId="1" xfId="0" applyFont="1" applyFill="1" applyBorder="1" applyAlignment="1">
      <alignment horizontal="center" vertical="center"/>
    </xf>
    <xf numFmtId="0" fontId="45" fillId="0" borderId="1" xfId="0" applyFont="1" applyFill="1" applyBorder="1" applyAlignment="1">
      <alignment horizontal="center"/>
    </xf>
    <xf numFmtId="179" fontId="49" fillId="0" borderId="3" xfId="0" applyNumberFormat="1" applyFont="1" applyFill="1" applyBorder="1" applyAlignment="1">
      <alignment horizontal="center" vertical="center"/>
    </xf>
    <xf numFmtId="0" fontId="45" fillId="0" borderId="13" xfId="0" applyFont="1" applyFill="1" applyBorder="1" applyAlignment="1">
      <alignment horizontal="center" vertical="center" textRotation="255" wrapText="1" shrinkToFit="1"/>
    </xf>
    <xf numFmtId="0" fontId="45" fillId="0" borderId="3" xfId="0" applyFont="1" applyFill="1" applyBorder="1" applyAlignment="1">
      <alignment horizontal="center" vertical="center"/>
    </xf>
    <xf numFmtId="0" fontId="45" fillId="0" borderId="32" xfId="0" applyFont="1" applyFill="1" applyBorder="1" applyAlignment="1">
      <alignment vertical="center" textRotation="255" wrapText="1" shrinkToFit="1"/>
    </xf>
    <xf numFmtId="0" fontId="45" fillId="0" borderId="15" xfId="0" applyFont="1" applyFill="1" applyBorder="1" applyAlignment="1">
      <alignment horizontal="center" vertical="center"/>
    </xf>
    <xf numFmtId="0" fontId="45" fillId="0" borderId="4" xfId="0" applyFont="1" applyFill="1" applyBorder="1" applyAlignment="1">
      <alignment vertical="center"/>
    </xf>
    <xf numFmtId="0" fontId="45" fillId="0" borderId="1" xfId="0" applyFont="1" applyFill="1" applyBorder="1" applyAlignment="1">
      <alignment horizontal="center" vertical="center" wrapText="1" shrinkToFit="1"/>
    </xf>
    <xf numFmtId="0" fontId="8" fillId="0" borderId="1" xfId="0" applyFont="1" applyFill="1" applyBorder="1" applyAlignment="1">
      <alignment horizontal="center" vertical="center" shrinkToFit="1"/>
    </xf>
    <xf numFmtId="0" fontId="8" fillId="0" borderId="1" xfId="0" applyFont="1" applyFill="1" applyBorder="1" applyAlignment="1">
      <alignment horizontal="center" vertical="center"/>
    </xf>
    <xf numFmtId="0" fontId="45" fillId="0" borderId="1" xfId="0" applyFont="1" applyFill="1" applyBorder="1" applyAlignment="1">
      <alignment vertical="center" wrapText="1" shrinkToFit="1"/>
    </xf>
    <xf numFmtId="0" fontId="45" fillId="0" borderId="12" xfId="0" applyFont="1" applyFill="1" applyBorder="1" applyAlignment="1">
      <alignment horizontal="center" vertical="center" textRotation="255" wrapText="1" shrinkToFit="1"/>
    </xf>
    <xf numFmtId="0" fontId="45" fillId="0" borderId="12" xfId="0" applyFont="1" applyFill="1" applyBorder="1" applyAlignment="1">
      <alignment vertical="center" textRotation="255" wrapText="1" shrinkToFit="1"/>
    </xf>
    <xf numFmtId="0" fontId="8" fillId="0" borderId="8" xfId="1" applyFont="1" applyFill="1" applyBorder="1" applyAlignment="1" applyProtection="1">
      <alignment horizontal="center" vertical="center" textRotation="255"/>
    </xf>
    <xf numFmtId="2" fontId="45" fillId="0" borderId="3" xfId="0" applyNumberFormat="1" applyFont="1" applyFill="1" applyBorder="1" applyAlignment="1">
      <alignment vertical="center"/>
    </xf>
    <xf numFmtId="0" fontId="45" fillId="0" borderId="1" xfId="0" applyFont="1" applyFill="1" applyBorder="1" applyAlignment="1">
      <alignment horizontal="left" vertical="center"/>
    </xf>
    <xf numFmtId="1" fontId="45" fillId="0" borderId="4" xfId="0" applyNumberFormat="1" applyFont="1" applyFill="1" applyBorder="1" applyAlignment="1">
      <alignment horizontal="center" vertical="center" shrinkToFit="1"/>
    </xf>
    <xf numFmtId="176" fontId="45" fillId="0" borderId="1" xfId="0" applyNumberFormat="1" applyFont="1" applyFill="1" applyBorder="1" applyAlignment="1">
      <alignment horizontal="center"/>
    </xf>
    <xf numFmtId="176" fontId="8" fillId="0" borderId="1" xfId="1" applyNumberFormat="1" applyFont="1" applyFill="1" applyBorder="1" applyAlignment="1" applyProtection="1">
      <alignment horizontal="center" vertical="center"/>
    </xf>
    <xf numFmtId="0" fontId="51" fillId="0" borderId="4" xfId="0" applyFont="1" applyFill="1" applyBorder="1" applyAlignment="1">
      <alignment horizontal="center" vertical="center"/>
    </xf>
    <xf numFmtId="0" fontId="8" fillId="0" borderId="6" xfId="1" applyFont="1" applyFill="1" applyBorder="1" applyAlignment="1" applyProtection="1">
      <alignment horizontal="center" vertical="center"/>
    </xf>
    <xf numFmtId="0" fontId="49" fillId="0" borderId="1" xfId="0" applyFont="1" applyFill="1" applyBorder="1" applyAlignment="1">
      <alignment horizontal="center" vertical="center" shrinkToFit="1"/>
    </xf>
    <xf numFmtId="0" fontId="45" fillId="0" borderId="4" xfId="0" applyFont="1" applyFill="1" applyBorder="1" applyAlignment="1">
      <alignment horizontal="center" vertical="center"/>
    </xf>
    <xf numFmtId="0" fontId="45" fillId="0" borderId="1" xfId="0" applyFont="1" applyFill="1" applyBorder="1"/>
    <xf numFmtId="176" fontId="45" fillId="0" borderId="1" xfId="0" applyNumberFormat="1" applyFont="1" applyFill="1" applyBorder="1"/>
    <xf numFmtId="0" fontId="8" fillId="0" borderId="10" xfId="1" applyFont="1" applyFill="1" applyBorder="1" applyAlignment="1" applyProtection="1">
      <alignment horizontal="center" vertical="center"/>
    </xf>
    <xf numFmtId="0" fontId="49" fillId="0" borderId="4" xfId="0" applyFont="1" applyFill="1" applyBorder="1" applyAlignment="1">
      <alignment horizontal="left" vertical="center"/>
    </xf>
    <xf numFmtId="0" fontId="45" fillId="0" borderId="71" xfId="0" applyFont="1" applyFill="1" applyBorder="1" applyAlignment="1">
      <alignment horizontal="center" vertical="center" textRotation="255" wrapText="1" shrinkToFit="1"/>
    </xf>
    <xf numFmtId="0" fontId="45" fillId="0" borderId="13" xfId="0" applyFont="1" applyFill="1" applyBorder="1" applyAlignment="1">
      <alignment horizontal="center" vertical="center" textRotation="255" shrinkToFit="1"/>
    </xf>
    <xf numFmtId="0" fontId="45" fillId="0" borderId="4" xfId="0" applyFont="1" applyFill="1" applyBorder="1" applyAlignment="1">
      <alignment horizontal="center" vertical="center" shrinkToFit="1"/>
    </xf>
    <xf numFmtId="0" fontId="45" fillId="0" borderId="0" xfId="0" applyFont="1" applyFill="1" applyBorder="1" applyAlignment="1">
      <alignment vertical="center" textRotation="255" shrinkToFit="1"/>
    </xf>
    <xf numFmtId="0" fontId="45" fillId="0" borderId="34" xfId="0" applyFont="1" applyFill="1" applyBorder="1" applyAlignment="1">
      <alignment horizontal="center" vertical="center" textRotation="255" wrapText="1" shrinkToFit="1"/>
    </xf>
    <xf numFmtId="0" fontId="45" fillId="0" borderId="32" xfId="0" applyFont="1" applyFill="1" applyBorder="1" applyAlignment="1">
      <alignment horizontal="center" vertical="center" textRotation="255" shrinkToFit="1"/>
    </xf>
    <xf numFmtId="0" fontId="45" fillId="0" borderId="25" xfId="0" applyFont="1" applyFill="1" applyBorder="1" applyAlignment="1">
      <alignment horizontal="center" vertical="center" wrapText="1" shrinkToFit="1"/>
    </xf>
    <xf numFmtId="0" fontId="45" fillId="0" borderId="0" xfId="0" applyFont="1" applyFill="1" applyBorder="1" applyAlignment="1">
      <alignment vertical="center" wrapText="1" shrinkToFit="1"/>
    </xf>
    <xf numFmtId="0" fontId="45" fillId="0" borderId="15" xfId="0" applyFont="1" applyFill="1" applyBorder="1" applyAlignment="1">
      <alignment horizontal="center" vertical="center" wrapText="1" shrinkToFit="1"/>
    </xf>
    <xf numFmtId="0" fontId="45" fillId="0" borderId="15" xfId="0" applyFont="1" applyFill="1" applyBorder="1" applyAlignment="1">
      <alignment vertical="center"/>
    </xf>
    <xf numFmtId="0" fontId="45" fillId="0" borderId="8" xfId="0" applyFont="1" applyFill="1" applyBorder="1" applyAlignment="1">
      <alignment horizontal="center" vertical="center" textRotation="255" wrapText="1" shrinkToFit="1"/>
    </xf>
    <xf numFmtId="0" fontId="45" fillId="0" borderId="12" xfId="0" applyFont="1" applyFill="1" applyBorder="1" applyAlignment="1">
      <alignment horizontal="center" vertical="center" textRotation="255" shrinkToFit="1"/>
    </xf>
    <xf numFmtId="0" fontId="45" fillId="0" borderId="10" xfId="0" applyFont="1" applyFill="1" applyBorder="1" applyAlignment="1">
      <alignment horizontal="center" vertical="center" wrapText="1" shrinkToFit="1"/>
    </xf>
    <xf numFmtId="0" fontId="45" fillId="0" borderId="10" xfId="0" applyFont="1" applyFill="1" applyBorder="1" applyAlignment="1">
      <alignment vertical="center"/>
    </xf>
    <xf numFmtId="0" fontId="8" fillId="0" borderId="14" xfId="1" applyFont="1" applyFill="1" applyBorder="1" applyAlignment="1" applyProtection="1">
      <alignment horizontal="center" vertical="center"/>
    </xf>
    <xf numFmtId="2" fontId="45" fillId="0" borderId="4" xfId="0" applyNumberFormat="1" applyFont="1" applyFill="1" applyBorder="1" applyAlignment="1">
      <alignment horizontal="center" vertical="center" shrinkToFit="1"/>
    </xf>
    <xf numFmtId="0" fontId="42" fillId="0" borderId="1" xfId="1" applyFont="1" applyFill="1" applyBorder="1" applyAlignment="1" applyProtection="1">
      <alignment horizontal="center" vertical="center"/>
    </xf>
    <xf numFmtId="182" fontId="45" fillId="0" borderId="4" xfId="0" applyNumberFormat="1" applyFont="1" applyFill="1" applyBorder="1" applyAlignment="1">
      <alignment horizontal="center" vertical="center" shrinkToFit="1"/>
    </xf>
    <xf numFmtId="0" fontId="45" fillId="0" borderId="0" xfId="0" applyFont="1" applyFill="1" applyAlignment="1">
      <alignment horizontal="center"/>
    </xf>
    <xf numFmtId="176" fontId="45" fillId="0" borderId="4" xfId="0" applyNumberFormat="1" applyFont="1" applyFill="1" applyBorder="1" applyAlignment="1">
      <alignment horizontal="center" vertical="center" shrinkToFit="1"/>
    </xf>
    <xf numFmtId="0" fontId="45" fillId="0" borderId="0" xfId="0" applyFont="1" applyFill="1" applyBorder="1"/>
    <xf numFmtId="0" fontId="49" fillId="0" borderId="1" xfId="0" applyFont="1" applyFill="1" applyBorder="1" applyAlignment="1">
      <alignment vertical="center" wrapText="1" shrinkToFit="1"/>
    </xf>
    <xf numFmtId="181" fontId="41" fillId="0" borderId="1" xfId="0" applyNumberFormat="1" applyFont="1" applyFill="1" applyBorder="1" applyAlignment="1">
      <alignment horizontal="right" vertical="center"/>
    </xf>
    <xf numFmtId="0" fontId="45" fillId="0" borderId="0" xfId="0" applyFont="1" applyFill="1" applyBorder="1" applyAlignment="1">
      <alignment vertical="center" shrinkToFit="1"/>
    </xf>
    <xf numFmtId="0" fontId="47" fillId="0" borderId="0" xfId="0" applyFont="1" applyFill="1" applyBorder="1" applyAlignment="1">
      <alignment horizontal="center" vertical="center" shrinkToFit="1"/>
    </xf>
    <xf numFmtId="0" fontId="49" fillId="0" borderId="10" xfId="0" applyFont="1" applyFill="1" applyBorder="1" applyAlignment="1">
      <alignment vertical="center" wrapText="1" shrinkToFit="1"/>
    </xf>
    <xf numFmtId="0" fontId="45" fillId="0" borderId="4" xfId="0" applyFont="1" applyFill="1" applyBorder="1"/>
    <xf numFmtId="0" fontId="45" fillId="0" borderId="14" xfId="0" applyFont="1" applyFill="1" applyBorder="1" applyAlignment="1">
      <alignment horizontal="center" vertical="center"/>
    </xf>
    <xf numFmtId="0" fontId="45" fillId="0" borderId="16" xfId="0" applyFont="1" applyFill="1" applyBorder="1" applyAlignment="1">
      <alignment horizontal="center" vertical="center"/>
    </xf>
    <xf numFmtId="0" fontId="48" fillId="0" borderId="1" xfId="0" applyFont="1" applyFill="1" applyBorder="1" applyAlignment="1">
      <alignment horizontal="center" vertical="center" shrinkToFit="1"/>
    </xf>
    <xf numFmtId="0" fontId="47" fillId="0" borderId="1" xfId="0" applyFont="1" applyFill="1" applyBorder="1" applyAlignment="1">
      <alignment horizontal="center" vertical="center" shrinkToFit="1"/>
    </xf>
    <xf numFmtId="0" fontId="47" fillId="0" borderId="4" xfId="0" applyFont="1" applyFill="1" applyBorder="1" applyAlignment="1">
      <alignment horizontal="center" vertical="center" shrinkToFit="1"/>
    </xf>
    <xf numFmtId="0" fontId="45" fillId="0" borderId="6" xfId="0" applyFont="1" applyFill="1" applyBorder="1" applyAlignment="1">
      <alignment horizontal="center" vertical="center"/>
    </xf>
    <xf numFmtId="0" fontId="45" fillId="0" borderId="35" xfId="0" applyFont="1" applyFill="1" applyBorder="1" applyAlignment="1">
      <alignment horizontal="center" vertical="center"/>
    </xf>
    <xf numFmtId="0" fontId="45" fillId="0" borderId="17" xfId="0" applyFont="1" applyFill="1" applyBorder="1" applyAlignment="1">
      <alignment horizontal="center" vertical="center"/>
    </xf>
    <xf numFmtId="0" fontId="45" fillId="0" borderId="21" xfId="0" applyFont="1" applyFill="1" applyBorder="1" applyAlignment="1">
      <alignment horizontal="center" vertical="center"/>
    </xf>
    <xf numFmtId="0" fontId="45" fillId="0" borderId="68" xfId="0" applyFont="1" applyFill="1" applyBorder="1" applyAlignment="1">
      <alignment horizontal="center" vertical="center" shrinkToFit="1"/>
    </xf>
    <xf numFmtId="0" fontId="49" fillId="0" borderId="20" xfId="0" applyFont="1" applyFill="1" applyBorder="1" applyAlignment="1">
      <alignment horizontal="center" vertical="center"/>
    </xf>
    <xf numFmtId="0" fontId="45" fillId="0" borderId="48" xfId="0" applyFont="1" applyFill="1" applyBorder="1" applyAlignment="1">
      <alignment horizontal="center" vertical="center" shrinkToFit="1"/>
    </xf>
    <xf numFmtId="0" fontId="45" fillId="0" borderId="20" xfId="0" applyFont="1" applyFill="1" applyBorder="1" applyAlignment="1">
      <alignment horizontal="center" vertical="center"/>
    </xf>
    <xf numFmtId="0" fontId="45" fillId="0" borderId="19" xfId="0" applyFont="1" applyFill="1" applyBorder="1" applyAlignment="1">
      <alignment horizontal="center" vertical="center"/>
    </xf>
    <xf numFmtId="0" fontId="45" fillId="0" borderId="28" xfId="0" applyFont="1" applyFill="1" applyBorder="1" applyAlignment="1">
      <alignment horizontal="center" vertical="center"/>
    </xf>
    <xf numFmtId="0" fontId="47" fillId="0" borderId="19" xfId="0" applyFont="1" applyFill="1" applyBorder="1" applyAlignment="1">
      <alignment horizontal="center" vertical="center" shrinkToFit="1"/>
    </xf>
    <xf numFmtId="179" fontId="45" fillId="0" borderId="0" xfId="0" applyNumberFormat="1" applyFont="1" applyFill="1" applyBorder="1" applyAlignment="1">
      <alignment horizontal="center" vertical="center" shrinkToFit="1"/>
    </xf>
    <xf numFmtId="0" fontId="45" fillId="0" borderId="33" xfId="0" applyFont="1" applyFill="1" applyBorder="1" applyAlignment="1">
      <alignment horizontal="center" vertical="center" wrapText="1"/>
    </xf>
    <xf numFmtId="0" fontId="45" fillId="0" borderId="42" xfId="0" applyFont="1" applyFill="1" applyBorder="1" applyAlignment="1">
      <alignment horizontal="center" vertical="center"/>
    </xf>
    <xf numFmtId="0" fontId="45" fillId="0" borderId="61" xfId="0" applyFont="1" applyFill="1" applyBorder="1" applyAlignment="1">
      <alignment horizontal="center" vertical="center"/>
    </xf>
    <xf numFmtId="0" fontId="45" fillId="0" borderId="42" xfId="0" applyFont="1" applyFill="1" applyBorder="1" applyAlignment="1">
      <alignment vertical="center"/>
    </xf>
    <xf numFmtId="0" fontId="45" fillId="0" borderId="60" xfId="0" applyFont="1" applyFill="1" applyBorder="1" applyAlignment="1">
      <alignment vertical="center"/>
    </xf>
    <xf numFmtId="0" fontId="45" fillId="0" borderId="61" xfId="0" applyFont="1" applyFill="1" applyBorder="1" applyAlignment="1">
      <alignment vertical="center"/>
    </xf>
    <xf numFmtId="2" fontId="45" fillId="0" borderId="60" xfId="0" applyNumberFormat="1" applyFont="1" applyFill="1" applyBorder="1" applyAlignment="1">
      <alignment vertical="center"/>
    </xf>
    <xf numFmtId="176" fontId="45" fillId="0" borderId="0" xfId="0" applyNumberFormat="1" applyFont="1" applyFill="1" applyBorder="1" applyAlignment="1">
      <alignment horizontal="center" vertical="center" shrinkToFit="1"/>
    </xf>
    <xf numFmtId="0" fontId="45" fillId="0" borderId="34" xfId="0" applyFont="1" applyFill="1" applyBorder="1" applyAlignment="1">
      <alignment horizontal="center" vertical="center" wrapText="1"/>
    </xf>
    <xf numFmtId="0" fontId="45" fillId="0" borderId="35" xfId="0" applyFont="1" applyFill="1" applyBorder="1" applyAlignment="1">
      <alignment horizontal="center" vertical="center"/>
    </xf>
    <xf numFmtId="0" fontId="45" fillId="0" borderId="6" xfId="0" applyFont="1" applyFill="1" applyBorder="1" applyAlignment="1">
      <alignment horizontal="center" vertical="center"/>
    </xf>
    <xf numFmtId="181" fontId="45" fillId="0" borderId="1" xfId="0" applyNumberFormat="1" applyFont="1" applyFill="1" applyBorder="1" applyAlignment="1">
      <alignment horizontal="center" vertical="center" shrinkToFit="1"/>
    </xf>
    <xf numFmtId="0" fontId="45" fillId="0" borderId="3" xfId="0" applyFont="1" applyFill="1" applyBorder="1" applyAlignment="1">
      <alignment horizontal="left" vertical="center"/>
    </xf>
    <xf numFmtId="179" fontId="45" fillId="0" borderId="1" xfId="0" applyNumberFormat="1" applyFont="1" applyFill="1" applyBorder="1" applyAlignment="1">
      <alignment horizontal="center" vertical="center" shrinkToFit="1"/>
    </xf>
    <xf numFmtId="176" fontId="45" fillId="0" borderId="1" xfId="0" applyNumberFormat="1" applyFont="1" applyFill="1" applyBorder="1" applyAlignment="1">
      <alignment horizontal="center" vertical="center" shrinkToFit="1"/>
    </xf>
    <xf numFmtId="179" fontId="45" fillId="0" borderId="0" xfId="0" applyNumberFormat="1" applyFont="1" applyFill="1" applyBorder="1" applyAlignment="1">
      <alignment horizontal="center" vertical="center"/>
    </xf>
    <xf numFmtId="176" fontId="45" fillId="0" borderId="0" xfId="0" applyNumberFormat="1" applyFont="1" applyFill="1" applyBorder="1" applyAlignment="1">
      <alignment horizontal="center" vertical="center"/>
    </xf>
    <xf numFmtId="176" fontId="45" fillId="0" borderId="1" xfId="0" applyNumberFormat="1" applyFont="1" applyFill="1" applyBorder="1" applyAlignment="1">
      <alignment horizontal="center" vertical="center"/>
    </xf>
    <xf numFmtId="176" fontId="45" fillId="0" borderId="4" xfId="0" applyNumberFormat="1" applyFont="1" applyFill="1" applyBorder="1" applyAlignment="1">
      <alignment horizontal="center" vertical="center"/>
    </xf>
    <xf numFmtId="179" fontId="45" fillId="0" borderId="25" xfId="0" applyNumberFormat="1" applyFont="1" applyFill="1" applyBorder="1" applyAlignment="1">
      <alignment horizontal="center" vertical="center"/>
    </xf>
    <xf numFmtId="49" fontId="45" fillId="0" borderId="0" xfId="0" applyNumberFormat="1" applyFont="1" applyFill="1" applyBorder="1" applyAlignment="1">
      <alignment horizontal="center" vertical="center"/>
    </xf>
    <xf numFmtId="0" fontId="46" fillId="0" borderId="0" xfId="0" applyFont="1" applyFill="1" applyBorder="1" applyAlignment="1">
      <alignment horizontal="center" vertical="center"/>
    </xf>
    <xf numFmtId="0" fontId="45" fillId="0" borderId="51" xfId="0" applyFont="1" applyFill="1" applyBorder="1" applyAlignment="1">
      <alignment horizontal="center" vertical="center"/>
    </xf>
    <xf numFmtId="0" fontId="45" fillId="0" borderId="36" xfId="0" applyFont="1" applyFill="1" applyBorder="1" applyAlignment="1">
      <alignment horizontal="center" vertical="center"/>
    </xf>
    <xf numFmtId="176" fontId="45" fillId="0" borderId="25" xfId="0" applyNumberFormat="1" applyFont="1" applyFill="1" applyBorder="1" applyAlignment="1">
      <alignment horizontal="center" vertical="center"/>
    </xf>
    <xf numFmtId="176" fontId="45" fillId="0" borderId="48" xfId="0" applyNumberFormat="1" applyFont="1" applyFill="1" applyBorder="1" applyAlignment="1">
      <alignment horizontal="center" vertical="center"/>
    </xf>
    <xf numFmtId="0" fontId="45" fillId="0" borderId="26" xfId="0" applyFont="1" applyFill="1" applyBorder="1" applyAlignment="1">
      <alignment horizontal="left" vertical="center"/>
    </xf>
    <xf numFmtId="0" fontId="45" fillId="0" borderId="26" xfId="0" applyFont="1" applyFill="1" applyBorder="1" applyAlignment="1">
      <alignment horizontal="center" vertical="center"/>
    </xf>
    <xf numFmtId="0" fontId="52" fillId="0" borderId="0" xfId="0" applyFont="1" applyFill="1" applyBorder="1" applyAlignment="1">
      <alignment vertical="center"/>
    </xf>
    <xf numFmtId="177" fontId="45" fillId="0" borderId="0" xfId="0" applyNumberFormat="1" applyFont="1" applyFill="1" applyBorder="1" applyAlignment="1">
      <alignment horizontal="center" vertical="center"/>
    </xf>
    <xf numFmtId="0" fontId="45" fillId="0" borderId="0" xfId="1" applyFont="1" applyFill="1" applyBorder="1" applyAlignment="1">
      <alignment vertical="center"/>
    </xf>
    <xf numFmtId="49" fontId="45" fillId="0" borderId="1" xfId="0" applyNumberFormat="1" applyFont="1" applyFill="1" applyBorder="1" applyAlignment="1">
      <alignment horizontal="center" vertical="center"/>
    </xf>
    <xf numFmtId="49" fontId="45" fillId="0" borderId="4" xfId="0" applyNumberFormat="1" applyFont="1" applyFill="1" applyBorder="1" applyAlignment="1">
      <alignment horizontal="center" vertical="center"/>
    </xf>
    <xf numFmtId="0" fontId="46" fillId="0" borderId="3" xfId="0" applyFont="1" applyFill="1" applyBorder="1" applyAlignment="1">
      <alignment horizontal="center" vertical="center"/>
    </xf>
    <xf numFmtId="0" fontId="45" fillId="0" borderId="16" xfId="0" applyFont="1" applyFill="1" applyBorder="1" applyAlignment="1">
      <alignment horizontal="center" vertical="center"/>
    </xf>
    <xf numFmtId="0" fontId="45" fillId="0" borderId="1" xfId="0" applyFont="1" applyFill="1" applyBorder="1" applyAlignment="1">
      <alignment horizontal="center" vertical="center"/>
    </xf>
    <xf numFmtId="49" fontId="45" fillId="0" borderId="1" xfId="0" applyNumberFormat="1" applyFont="1" applyFill="1" applyBorder="1" applyAlignment="1">
      <alignment horizontal="center"/>
    </xf>
    <xf numFmtId="49" fontId="45" fillId="0" borderId="4" xfId="0" applyNumberFormat="1" applyFont="1" applyFill="1" applyBorder="1" applyAlignment="1">
      <alignment horizontal="center"/>
    </xf>
    <xf numFmtId="0" fontId="45" fillId="0" borderId="0" xfId="1" applyFont="1" applyFill="1" applyBorder="1" applyAlignment="1">
      <alignment horizontal="center" vertical="center"/>
    </xf>
    <xf numFmtId="0" fontId="45" fillId="0" borderId="0" xfId="1" applyFont="1" applyFill="1" applyAlignment="1">
      <alignment horizontal="center" vertical="center"/>
    </xf>
    <xf numFmtId="0" fontId="45" fillId="0" borderId="44" xfId="0" applyFont="1" applyFill="1" applyBorder="1" applyAlignment="1">
      <alignment horizontal="center" vertical="center"/>
    </xf>
    <xf numFmtId="0" fontId="52" fillId="0" borderId="50" xfId="0" applyFont="1" applyFill="1" applyBorder="1" applyAlignment="1">
      <alignment horizontal="center" vertical="center"/>
    </xf>
    <xf numFmtId="0" fontId="52" fillId="0" borderId="46" xfId="0" applyFont="1" applyFill="1" applyBorder="1" applyAlignment="1">
      <alignment horizontal="center" vertical="center"/>
    </xf>
    <xf numFmtId="177" fontId="45" fillId="0" borderId="28" xfId="0" applyNumberFormat="1" applyFont="1" applyFill="1" applyBorder="1" applyAlignment="1">
      <alignment horizontal="center" vertical="center"/>
    </xf>
    <xf numFmtId="177" fontId="45" fillId="0" borderId="45" xfId="0" applyNumberFormat="1" applyFont="1" applyFill="1" applyBorder="1" applyAlignment="1">
      <alignment horizontal="center" vertical="center"/>
    </xf>
    <xf numFmtId="0" fontId="45" fillId="0" borderId="47" xfId="1" applyFont="1" applyFill="1" applyBorder="1" applyAlignment="1">
      <alignment horizontal="left" vertical="center"/>
    </xf>
    <xf numFmtId="177" fontId="45" fillId="0" borderId="28" xfId="0" applyNumberFormat="1" applyFont="1" applyFill="1" applyBorder="1" applyAlignment="1">
      <alignment horizontal="center"/>
    </xf>
    <xf numFmtId="177" fontId="45" fillId="0" borderId="45" xfId="0" applyNumberFormat="1" applyFont="1" applyFill="1" applyBorder="1" applyAlignment="1">
      <alignment horizontal="center"/>
    </xf>
    <xf numFmtId="0" fontId="45" fillId="0" borderId="47" xfId="1" applyFont="1" applyFill="1" applyBorder="1" applyAlignment="1">
      <alignment vertical="center"/>
    </xf>
    <xf numFmtId="0" fontId="52" fillId="0" borderId="62" xfId="0" applyFont="1" applyFill="1" applyBorder="1" applyAlignment="1">
      <alignment horizontal="center" vertical="center"/>
    </xf>
    <xf numFmtId="0" fontId="52" fillId="0" borderId="18" xfId="0" applyFont="1" applyFill="1" applyBorder="1" applyAlignment="1">
      <alignment horizontal="center" vertical="center"/>
    </xf>
    <xf numFmtId="0" fontId="45" fillId="0" borderId="0" xfId="1" applyFont="1" applyFill="1" applyBorder="1" applyAlignment="1">
      <alignment horizontal="left" vertical="center"/>
    </xf>
    <xf numFmtId="0" fontId="46" fillId="0" borderId="0" xfId="1" applyFont="1" applyFill="1" applyBorder="1" applyAlignment="1">
      <alignment horizontal="center" vertical="center"/>
    </xf>
    <xf numFmtId="0" fontId="46" fillId="0" borderId="0" xfId="1" applyFont="1" applyFill="1" applyAlignment="1">
      <alignment horizontal="center" vertical="center"/>
    </xf>
    <xf numFmtId="0" fontId="53" fillId="0" borderId="0" xfId="0" applyFont="1" applyFill="1" applyBorder="1" applyAlignment="1">
      <alignment horizontal="left" vertical="center" wrapText="1"/>
    </xf>
    <xf numFmtId="0" fontId="53" fillId="0" borderId="0" xfId="0" applyFont="1" applyFill="1" applyBorder="1" applyAlignment="1">
      <alignment vertical="center"/>
    </xf>
    <xf numFmtId="0" fontId="53" fillId="0" borderId="0" xfId="0" applyFont="1" applyFill="1" applyBorder="1" applyAlignment="1">
      <alignment horizontal="left" vertical="center"/>
    </xf>
    <xf numFmtId="0" fontId="53" fillId="0" borderId="0" xfId="0" applyFont="1" applyFill="1" applyBorder="1" applyAlignment="1">
      <alignment horizontal="center" vertical="center"/>
    </xf>
    <xf numFmtId="0" fontId="45" fillId="0" borderId="0" xfId="0" applyFont="1" applyFill="1" applyBorder="1" applyAlignment="1">
      <alignment horizontal="center" vertical="center" wrapText="1" shrinkToFit="1"/>
    </xf>
    <xf numFmtId="0" fontId="45" fillId="0" borderId="0" xfId="0" applyFont="1" applyFill="1" applyBorder="1" applyAlignment="1">
      <alignment horizontal="center" vertical="center" textRotation="255" wrapText="1" shrinkToFit="1"/>
    </xf>
    <xf numFmtId="0" fontId="8" fillId="0" borderId="0" xfId="1" applyFont="1" applyFill="1" applyBorder="1" applyAlignment="1" applyProtection="1">
      <alignment vertical="center"/>
    </xf>
    <xf numFmtId="0" fontId="45" fillId="0" borderId="0" xfId="0" applyFont="1" applyFill="1" applyBorder="1" applyAlignment="1">
      <alignment horizontal="center"/>
    </xf>
    <xf numFmtId="0" fontId="49" fillId="0" borderId="0" xfId="0" applyFont="1" applyFill="1" applyBorder="1" applyAlignment="1">
      <alignment horizontal="center" vertical="center"/>
    </xf>
    <xf numFmtId="0" fontId="49" fillId="0" borderId="0" xfId="0" applyFont="1" applyFill="1" applyBorder="1" applyAlignment="1">
      <alignment vertical="center" wrapText="1" shrinkToFit="1"/>
    </xf>
    <xf numFmtId="0" fontId="39" fillId="0" borderId="1" xfId="0" applyFont="1" applyFill="1" applyBorder="1" applyAlignment="1">
      <alignment horizontal="center" vertical="center" textRotation="255" wrapText="1" shrinkToFit="1"/>
    </xf>
    <xf numFmtId="0" fontId="7" fillId="0" borderId="1" xfId="0" applyFont="1" applyFill="1" applyBorder="1" applyAlignment="1">
      <alignment horizontal="center" shrinkToFit="1"/>
    </xf>
    <xf numFmtId="0" fontId="12" fillId="0" borderId="10" xfId="1" applyFont="1" applyFill="1" applyBorder="1" applyAlignment="1" applyProtection="1">
      <alignment horizontal="center" vertical="center"/>
    </xf>
    <xf numFmtId="0" fontId="12" fillId="0" borderId="0" xfId="1" applyFont="1" applyFill="1" applyAlignment="1" applyProtection="1">
      <alignment horizontal="center" vertical="center"/>
    </xf>
    <xf numFmtId="0" fontId="6" fillId="0" borderId="31" xfId="0" applyFont="1" applyFill="1" applyBorder="1" applyAlignment="1">
      <alignment vertical="center"/>
    </xf>
    <xf numFmtId="0" fontId="6" fillId="0" borderId="40" xfId="0" applyFont="1" applyFill="1" applyBorder="1" applyAlignment="1">
      <alignment vertical="center"/>
    </xf>
    <xf numFmtId="178" fontId="6" fillId="0" borderId="37" xfId="0" applyNumberFormat="1" applyFont="1" applyFill="1" applyBorder="1" applyAlignment="1">
      <alignment horizontal="center" vertical="center"/>
    </xf>
    <xf numFmtId="178" fontId="6" fillId="0" borderId="38" xfId="0" applyNumberFormat="1" applyFont="1" applyFill="1" applyBorder="1" applyAlignment="1">
      <alignment horizontal="center" vertical="center"/>
    </xf>
    <xf numFmtId="0" fontId="6" fillId="0" borderId="29" xfId="0" applyFont="1" applyFill="1" applyBorder="1" applyAlignment="1">
      <alignment horizontal="center" vertical="center"/>
    </xf>
    <xf numFmtId="0" fontId="0" fillId="0" borderId="60" xfId="0" applyFont="1" applyFill="1" applyBorder="1" applyAlignment="1">
      <alignment horizontal="center" vertical="center" shrinkToFit="1"/>
    </xf>
    <xf numFmtId="0" fontId="0" fillId="0" borderId="49" xfId="0" applyFont="1" applyFill="1" applyBorder="1" applyAlignment="1">
      <alignment horizontal="center" vertical="center" shrinkToFit="1"/>
    </xf>
    <xf numFmtId="0" fontId="0" fillId="0" borderId="27" xfId="0" applyFont="1" applyFill="1" applyBorder="1" applyAlignment="1">
      <alignment horizontal="center" vertical="center"/>
    </xf>
    <xf numFmtId="2" fontId="0" fillId="0" borderId="1" xfId="0" applyNumberFormat="1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right" vertical="center"/>
    </xf>
    <xf numFmtId="0" fontId="0" fillId="0" borderId="1" xfId="0" applyFont="1" applyFill="1" applyBorder="1" applyAlignment="1">
      <alignment horizontal="right" vertical="center" shrinkToFit="1"/>
    </xf>
    <xf numFmtId="0" fontId="0" fillId="0" borderId="1" xfId="0" applyFont="1" applyFill="1" applyBorder="1" applyAlignment="1">
      <alignment horizontal="left" vertical="center"/>
    </xf>
    <xf numFmtId="0" fontId="22" fillId="0" borderId="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right" vertical="center" shrinkToFit="1"/>
    </xf>
    <xf numFmtId="0" fontId="12" fillId="0" borderId="9" xfId="1" applyFont="1" applyFill="1" applyBorder="1" applyProtection="1">
      <alignment vertical="center"/>
    </xf>
    <xf numFmtId="0" fontId="0" fillId="0" borderId="19" xfId="0" applyFont="1" applyFill="1" applyBorder="1" applyAlignment="1">
      <alignment horizontal="left" vertical="center"/>
    </xf>
    <xf numFmtId="0" fontId="0" fillId="0" borderId="76" xfId="0" applyFont="1" applyFill="1" applyBorder="1" applyAlignment="1">
      <alignment horizontal="center" vertical="center" shrinkToFit="1"/>
    </xf>
    <xf numFmtId="181" fontId="0" fillId="0" borderId="64" xfId="0" applyNumberFormat="1" applyFont="1" applyFill="1" applyBorder="1" applyAlignment="1">
      <alignment horizontal="center" vertical="center" shrinkToFit="1"/>
    </xf>
    <xf numFmtId="2" fontId="0" fillId="0" borderId="64" xfId="0" applyNumberFormat="1" applyFont="1" applyFill="1" applyBorder="1" applyAlignment="1">
      <alignment horizontal="center" vertical="center" shrinkToFit="1"/>
    </xf>
    <xf numFmtId="2" fontId="0" fillId="0" borderId="0" xfId="0" applyNumberFormat="1" applyFont="1" applyFill="1" applyBorder="1" applyAlignment="1">
      <alignment horizontal="center" vertical="center" shrinkToFit="1"/>
    </xf>
    <xf numFmtId="2" fontId="0" fillId="0" borderId="0" xfId="0" applyNumberFormat="1" applyFont="1" applyFill="1" applyBorder="1" applyAlignment="1">
      <alignment vertical="center" shrinkToFit="1"/>
    </xf>
    <xf numFmtId="0" fontId="3" fillId="0" borderId="0" xfId="0" applyFont="1" applyFill="1" applyBorder="1" applyAlignment="1">
      <alignment horizontal="center" vertical="center" wrapText="1" shrinkToFit="1"/>
    </xf>
    <xf numFmtId="0" fontId="31" fillId="0" borderId="0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right" vertical="center"/>
    </xf>
    <xf numFmtId="0" fontId="32" fillId="0" borderId="0" xfId="0" applyFont="1" applyBorder="1" applyAlignment="1">
      <alignment horizontal="center"/>
    </xf>
    <xf numFmtId="0" fontId="33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4" fillId="4" borderId="0" xfId="0" applyFont="1" applyFill="1" applyBorder="1"/>
    <xf numFmtId="0" fontId="34" fillId="0" borderId="0" xfId="0" applyFont="1" applyBorder="1" applyAlignment="1">
      <alignment horizontal="center"/>
    </xf>
    <xf numFmtId="0" fontId="35" fillId="4" borderId="0" xfId="0" applyFont="1" applyFill="1" applyBorder="1" applyAlignment="1">
      <alignment horizontal="center"/>
    </xf>
    <xf numFmtId="0" fontId="35" fillId="0" borderId="0" xfId="0" applyFont="1" applyFill="1" applyBorder="1" applyAlignment="1">
      <alignment horizontal="center" vertical="center"/>
    </xf>
    <xf numFmtId="0" fontId="36" fillId="0" borderId="0" xfId="0" applyFont="1" applyBorder="1" applyAlignment="1">
      <alignment horizontal="center"/>
    </xf>
    <xf numFmtId="0" fontId="37" fillId="0" borderId="0" xfId="0" applyFont="1" applyFill="1" applyBorder="1" applyAlignment="1">
      <alignment vertical="center"/>
    </xf>
  </cellXfs>
  <cellStyles count="3">
    <cellStyle name="一般" xfId="0" builtinId="0"/>
    <cellStyle name="一般 2" xfId="1"/>
    <cellStyle name="一般 2 2" xfId="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K44"/>
  <sheetViews>
    <sheetView tabSelected="1" zoomScale="70" zoomScaleNormal="70" zoomScalePageLayoutView="75" workbookViewId="0">
      <selection activeCell="E8" sqref="E8"/>
    </sheetView>
  </sheetViews>
  <sheetFormatPr defaultColWidth="8.875" defaultRowHeight="21" x14ac:dyDescent="0.3"/>
  <cols>
    <col min="1" max="1" width="12.125" style="16" customWidth="1"/>
    <col min="2" max="2" width="9.25" style="26" customWidth="1"/>
    <col min="3" max="3" width="16.5" style="23" customWidth="1"/>
    <col min="4" max="4" width="23.75" style="23" customWidth="1"/>
    <col min="5" max="5" width="24.625" style="67" customWidth="1"/>
    <col min="6" max="6" width="16" style="26" customWidth="1"/>
    <col min="7" max="7" width="22.5" style="26" customWidth="1"/>
    <col min="8" max="8" width="12.375" style="26" customWidth="1"/>
    <col min="9" max="9" width="18" style="26" customWidth="1"/>
    <col min="10" max="14" width="8.625" style="25" customWidth="1"/>
    <col min="15" max="15" width="9" style="25" hidden="1" customWidth="1"/>
    <col min="16" max="16" width="10.125" style="25" customWidth="1"/>
    <col min="17" max="17" width="8.875" style="1"/>
    <col min="18" max="18" width="37.375" style="569" customWidth="1"/>
    <col min="19" max="19" width="16.875" style="569" customWidth="1"/>
    <col min="20" max="20" width="19.75" style="569" customWidth="1"/>
    <col min="21" max="21" width="20" style="569" customWidth="1"/>
    <col min="22" max="33" width="8.875" style="569"/>
    <col min="34" max="16384" width="8.875" style="22"/>
  </cols>
  <sheetData>
    <row r="1" spans="1:33" s="17" customFormat="1" ht="36" customHeight="1" thickBot="1" x14ac:dyDescent="0.3">
      <c r="A1" s="422" t="s">
        <v>415</v>
      </c>
      <c r="B1" s="422"/>
      <c r="C1" s="422"/>
      <c r="D1" s="422"/>
      <c r="E1" s="422"/>
      <c r="F1" s="422"/>
      <c r="G1" s="422"/>
      <c r="H1" s="422"/>
      <c r="I1" s="422"/>
      <c r="J1" s="422"/>
      <c r="K1" s="422"/>
      <c r="L1" s="422"/>
      <c r="M1" s="422"/>
      <c r="N1" s="422"/>
      <c r="O1" s="422"/>
      <c r="P1" s="422"/>
      <c r="R1" s="567"/>
      <c r="S1" s="567"/>
      <c r="T1" s="567"/>
      <c r="U1" s="567"/>
      <c r="V1" s="567"/>
      <c r="W1" s="567"/>
      <c r="X1" s="567"/>
      <c r="Y1" s="567"/>
      <c r="Z1" s="567"/>
      <c r="AA1" s="567"/>
      <c r="AB1" s="567"/>
      <c r="AC1" s="567"/>
      <c r="AD1" s="567"/>
      <c r="AE1" s="567"/>
      <c r="AF1" s="567"/>
      <c r="AG1" s="567"/>
    </row>
    <row r="2" spans="1:33" s="17" customFormat="1" ht="45" customHeight="1" thickBot="1" x14ac:dyDescent="0.3">
      <c r="A2" s="81" t="s">
        <v>1</v>
      </c>
      <c r="B2" s="232" t="s">
        <v>2</v>
      </c>
      <c r="C2" s="230" t="s">
        <v>3</v>
      </c>
      <c r="D2" s="423" t="s">
        <v>30</v>
      </c>
      <c r="E2" s="424"/>
      <c r="F2" s="425"/>
      <c r="G2" s="315" t="s">
        <v>28</v>
      </c>
      <c r="H2" s="295" t="s">
        <v>140</v>
      </c>
      <c r="I2" s="296" t="s">
        <v>221</v>
      </c>
      <c r="J2" s="288" t="s">
        <v>118</v>
      </c>
      <c r="K2" s="82" t="s">
        <v>82</v>
      </c>
      <c r="L2" s="82" t="s">
        <v>29</v>
      </c>
      <c r="M2" s="82" t="s">
        <v>81</v>
      </c>
      <c r="N2" s="83" t="s">
        <v>143</v>
      </c>
      <c r="O2" s="83" t="s">
        <v>110</v>
      </c>
      <c r="P2" s="111" t="s">
        <v>31</v>
      </c>
      <c r="R2" s="567"/>
      <c r="S2" s="928"/>
      <c r="T2" s="929"/>
      <c r="U2" s="567"/>
      <c r="V2" s="567"/>
      <c r="W2" s="567"/>
      <c r="X2" s="567"/>
      <c r="Y2" s="567"/>
      <c r="Z2" s="567"/>
      <c r="AA2" s="567"/>
      <c r="AB2" s="567"/>
      <c r="AC2" s="567"/>
      <c r="AD2" s="567"/>
      <c r="AE2" s="567"/>
      <c r="AF2" s="567"/>
      <c r="AG2" s="567"/>
    </row>
    <row r="3" spans="1:33" ht="33" customHeight="1" thickBot="1" x14ac:dyDescent="0.35">
      <c r="A3" s="153" t="s">
        <v>262</v>
      </c>
      <c r="B3" s="92" t="s">
        <v>66</v>
      </c>
      <c r="C3" s="231" t="str">
        <f>第1週!AD5</f>
        <v>白米飯</v>
      </c>
      <c r="D3" s="63" t="str">
        <f>第1週!AD7</f>
        <v>羅宋燒雞</v>
      </c>
      <c r="E3" s="63" t="str">
        <f>第1週!AD12</f>
        <v>白菜炒肉絲</v>
      </c>
      <c r="F3" s="63" t="str">
        <f>第1週!AD17</f>
        <v>有機蔬菜</v>
      </c>
      <c r="G3" s="176" t="str">
        <f>第1週!AD22</f>
        <v>玉米排骨湯</v>
      </c>
      <c r="H3" s="305"/>
      <c r="I3" s="323"/>
      <c r="J3" s="140">
        <f>第1週!AF30</f>
        <v>6.6241830065359482</v>
      </c>
      <c r="K3" s="140">
        <f>第1週!AF31</f>
        <v>2.5714285714285712</v>
      </c>
      <c r="L3" s="140">
        <f>第1週!AF32</f>
        <v>1.73</v>
      </c>
      <c r="M3" s="140">
        <v>2.5</v>
      </c>
      <c r="N3" s="143"/>
      <c r="O3" s="143"/>
      <c r="P3" s="144">
        <f>J3*70+K3*75+L3*25+M3*45+N3*60</f>
        <v>812.29995331465921</v>
      </c>
      <c r="R3" s="930"/>
      <c r="Y3" s="567"/>
      <c r="Z3" s="567"/>
      <c r="AA3" s="698"/>
    </row>
    <row r="4" spans="1:33" s="59" customFormat="1" ht="33" customHeight="1" thickTop="1" x14ac:dyDescent="0.3">
      <c r="A4" s="49" t="s">
        <v>263</v>
      </c>
      <c r="B4" s="90" t="s">
        <v>69</v>
      </c>
      <c r="C4" s="150" t="str">
        <f>第2週!B5</f>
        <v>白米飯</v>
      </c>
      <c r="D4" s="155" t="str">
        <f>第2週!B7</f>
        <v>義式燒肉(煮)</v>
      </c>
      <c r="E4" s="156" t="str">
        <f>第2週!B12</f>
        <v>紅燒油豆腐</v>
      </c>
      <c r="F4" s="150" t="str">
        <f>第2週!B17</f>
        <v>有機蔬菜</v>
      </c>
      <c r="G4" s="156" t="str">
        <f>第2週!B22</f>
        <v>蔬菜魚丸湯</v>
      </c>
      <c r="H4" s="292" t="s">
        <v>152</v>
      </c>
      <c r="I4" s="306"/>
      <c r="J4" s="297">
        <f>第2週!D30</f>
        <v>6.4444444444444446</v>
      </c>
      <c r="K4" s="210">
        <f>第2週!D31</f>
        <v>3.3620779220779218</v>
      </c>
      <c r="L4" s="211">
        <f>第2週!D32</f>
        <v>1.5</v>
      </c>
      <c r="M4" s="80">
        <v>2.5</v>
      </c>
      <c r="N4" s="242"/>
      <c r="O4" s="214"/>
      <c r="P4" s="141">
        <f t="shared" ref="P4:P18" si="0">J4*70+K4*75+L4*25+M4*45+N4*60</f>
        <v>853.26695526695528</v>
      </c>
      <c r="Q4" s="58"/>
      <c r="R4" s="930"/>
      <c r="S4" s="931"/>
      <c r="T4" s="932"/>
      <c r="U4" s="567"/>
      <c r="V4" s="567"/>
      <c r="W4" s="569"/>
      <c r="X4" s="569"/>
      <c r="Y4" s="567"/>
      <c r="Z4" s="567"/>
      <c r="AA4" s="698"/>
      <c r="AB4" s="933"/>
      <c r="AC4" s="933"/>
      <c r="AD4" s="933"/>
      <c r="AE4" s="933"/>
      <c r="AF4" s="933"/>
      <c r="AG4" s="933"/>
    </row>
    <row r="5" spans="1:33" ht="33" customHeight="1" x14ac:dyDescent="0.3">
      <c r="A5" s="49" t="s">
        <v>264</v>
      </c>
      <c r="B5" s="91" t="s">
        <v>70</v>
      </c>
      <c r="C5" s="93" t="str">
        <f>第2週!I5</f>
        <v>糙米飯</v>
      </c>
      <c r="D5" s="114" t="str">
        <f>第2週!I7</f>
        <v>三杯雞(炒)</v>
      </c>
      <c r="E5" s="114" t="str">
        <f>第2週!I12</f>
        <v>黃瓜肉片(燴)</v>
      </c>
      <c r="F5" s="62" t="str">
        <f>第2週!I17</f>
        <v>有機蔬菜</v>
      </c>
      <c r="G5" s="607" t="str">
        <f>第2週!I22</f>
        <v>地瓜西米露</v>
      </c>
      <c r="H5" s="303" t="s">
        <v>304</v>
      </c>
      <c r="I5" s="93"/>
      <c r="J5" s="241">
        <f>第2週!K30</f>
        <v>6.6666666666666661</v>
      </c>
      <c r="K5" s="212">
        <f>第2週!K31</f>
        <v>2.5</v>
      </c>
      <c r="L5" s="66">
        <f>第2週!K32</f>
        <v>1.5</v>
      </c>
      <c r="M5" s="80">
        <v>2.5</v>
      </c>
      <c r="N5" s="145">
        <v>1</v>
      </c>
      <c r="O5" s="145"/>
      <c r="P5" s="141">
        <f t="shared" si="0"/>
        <v>864.16666666666663</v>
      </c>
      <c r="R5" s="930"/>
      <c r="S5" s="930"/>
      <c r="V5" s="567"/>
      <c r="W5" s="567"/>
      <c r="X5" s="567"/>
      <c r="Y5" s="567"/>
      <c r="Z5" s="567"/>
      <c r="AA5" s="567"/>
    </row>
    <row r="6" spans="1:33" s="17" customFormat="1" ht="33" customHeight="1" x14ac:dyDescent="0.3">
      <c r="A6" s="49" t="s">
        <v>265</v>
      </c>
      <c r="B6" s="397" t="s">
        <v>71</v>
      </c>
      <c r="C6" s="434" t="str">
        <f>第2週!P5</f>
        <v>高麗菜水餃(煮)</v>
      </c>
      <c r="D6" s="435"/>
      <c r="E6" s="413" t="str">
        <f>第2週!P12</f>
        <v>茶葉蛋</v>
      </c>
      <c r="F6" s="376" t="str">
        <f>第2週!P17</f>
        <v>有機蔬菜</v>
      </c>
      <c r="G6" s="684" t="str">
        <f>第2週!P21</f>
        <v>酸辣湯</v>
      </c>
      <c r="H6" s="303"/>
      <c r="I6" s="329"/>
      <c r="J6" s="241">
        <f>第2週!R30</f>
        <v>6.8</v>
      </c>
      <c r="K6" s="212">
        <f>第2週!R31</f>
        <v>2.4337662337662338</v>
      </c>
      <c r="L6" s="66">
        <f>第2週!R32</f>
        <v>1.28</v>
      </c>
      <c r="M6" s="66">
        <v>2.5</v>
      </c>
      <c r="N6" s="145"/>
      <c r="O6" s="145"/>
      <c r="P6" s="141">
        <f>J6*70+K6*75+L6*25+M6*45+N6*60+120</f>
        <v>923.03246753246754</v>
      </c>
      <c r="Q6" s="1"/>
      <c r="R6" s="934"/>
      <c r="S6" s="930"/>
      <c r="T6" s="569"/>
      <c r="U6" s="569"/>
      <c r="V6" s="567"/>
      <c r="W6" s="569"/>
      <c r="X6" s="569"/>
      <c r="Y6" s="567"/>
      <c r="Z6" s="567"/>
      <c r="AA6" s="698"/>
      <c r="AB6" s="567"/>
      <c r="AC6" s="567"/>
      <c r="AD6" s="567"/>
      <c r="AE6" s="567"/>
      <c r="AF6" s="567"/>
      <c r="AG6" s="567"/>
    </row>
    <row r="7" spans="1:33" s="17" customFormat="1" ht="33" customHeight="1" x14ac:dyDescent="0.3">
      <c r="A7" s="49" t="s">
        <v>266</v>
      </c>
      <c r="B7" s="399" t="s">
        <v>72</v>
      </c>
      <c r="C7" s="400" t="str">
        <f>第2週!W5</f>
        <v>糙米飯</v>
      </c>
      <c r="D7" s="401" t="str">
        <f>第2週!W7</f>
        <v>韓式泡菜鍋(煮)</v>
      </c>
      <c r="E7" s="401" t="str">
        <f>第2週!W12</f>
        <v>芹菜豆干(煮)</v>
      </c>
      <c r="F7" s="401" t="str">
        <f>第2週!W17</f>
        <v>有機青菜</v>
      </c>
      <c r="G7" s="401" t="str">
        <f>第2週!W22</f>
        <v>蘿蔔雞肉湯</v>
      </c>
      <c r="H7" s="303" t="s">
        <v>304</v>
      </c>
      <c r="I7" s="93"/>
      <c r="J7" s="241">
        <f>第2週!Y30</f>
        <v>6.5</v>
      </c>
      <c r="K7" s="209">
        <f>第2週!Y31</f>
        <v>2.9928571428571424</v>
      </c>
      <c r="L7" s="138">
        <f>第2週!Y32</f>
        <v>1.45</v>
      </c>
      <c r="M7" s="66">
        <v>2.5</v>
      </c>
      <c r="N7" s="145">
        <v>1</v>
      </c>
      <c r="O7" s="145"/>
      <c r="P7" s="141">
        <f t="shared" si="0"/>
        <v>888.21428571428567</v>
      </c>
      <c r="R7" s="930"/>
      <c r="S7" s="935"/>
      <c r="T7" s="933"/>
      <c r="U7" s="933"/>
      <c r="V7" s="567"/>
      <c r="W7" s="569"/>
      <c r="X7" s="569"/>
      <c r="Y7" s="567"/>
      <c r="Z7" s="567"/>
      <c r="AA7" s="698"/>
      <c r="AB7" s="567"/>
      <c r="AC7" s="567"/>
      <c r="AD7" s="567"/>
      <c r="AE7" s="567"/>
      <c r="AF7" s="567"/>
      <c r="AG7" s="567"/>
    </row>
    <row r="8" spans="1:33" s="17" customFormat="1" ht="33" customHeight="1" thickBot="1" x14ac:dyDescent="0.35">
      <c r="A8" s="49" t="s">
        <v>169</v>
      </c>
      <c r="B8" s="379" t="s">
        <v>67</v>
      </c>
      <c r="C8" s="380" t="str">
        <f>第2週!AD5</f>
        <v>白米飯</v>
      </c>
      <c r="D8" s="323" t="str">
        <f>第2週!AD7</f>
        <v>醬爆雞肉(炒)</v>
      </c>
      <c r="E8" s="323" t="str">
        <f>第2週!AD12</f>
        <v>什錦冬粉(炒)</v>
      </c>
      <c r="F8" s="323" t="str">
        <f>第3週!B17</f>
        <v>有機蔬菜</v>
      </c>
      <c r="G8" s="323" t="str">
        <f>第2週!AD22</f>
        <v>蔬菜排骨湯</v>
      </c>
      <c r="H8" s="381"/>
      <c r="I8" s="377" t="s">
        <v>347</v>
      </c>
      <c r="J8" s="290">
        <f>第2週!AF30</f>
        <v>6.666666666666667</v>
      </c>
      <c r="K8" s="140">
        <f>第2週!AF31</f>
        <v>2.907142857142857</v>
      </c>
      <c r="L8" s="140">
        <f>第2週!AF32</f>
        <v>1.61</v>
      </c>
      <c r="M8" s="64">
        <v>2.5</v>
      </c>
      <c r="N8" s="143"/>
      <c r="O8" s="143"/>
      <c r="P8" s="144">
        <f t="shared" si="0"/>
        <v>837.45238095238096</v>
      </c>
      <c r="R8" s="930"/>
      <c r="S8" s="935"/>
      <c r="T8" s="569"/>
      <c r="U8" s="569"/>
      <c r="V8" s="567"/>
      <c r="W8" s="569"/>
      <c r="X8" s="569"/>
      <c r="Y8" s="567"/>
      <c r="Z8" s="567"/>
      <c r="AA8" s="698"/>
      <c r="AB8" s="567"/>
      <c r="AC8" s="567"/>
      <c r="AD8" s="567"/>
      <c r="AE8" s="567"/>
      <c r="AF8" s="567"/>
      <c r="AG8" s="567"/>
    </row>
    <row r="9" spans="1:33" ht="33" customHeight="1" thickTop="1" x14ac:dyDescent="0.3">
      <c r="A9" s="49" t="s">
        <v>267</v>
      </c>
      <c r="B9" s="402" t="s">
        <v>73</v>
      </c>
      <c r="C9" s="384" t="str">
        <f>第3週!B5</f>
        <v>白米飯</v>
      </c>
      <c r="D9" s="385" t="str">
        <f>第3週!B7</f>
        <v>蒜泥白肉(炒)</v>
      </c>
      <c r="E9" s="403" t="str">
        <f>第3週!B12</f>
        <v>蕃茄蛋粉絲(炒)</v>
      </c>
      <c r="F9" s="386" t="str">
        <f>第3週!B17</f>
        <v>有機蔬菜</v>
      </c>
      <c r="G9" s="387" t="str">
        <f>第3週!B22</f>
        <v>蔥花豆腐湯</v>
      </c>
      <c r="H9" s="292" t="s">
        <v>351</v>
      </c>
      <c r="I9" s="303"/>
      <c r="J9" s="240">
        <f>第3週!D30</f>
        <v>6.333333333333333</v>
      </c>
      <c r="K9" s="139">
        <f>第3週!D31</f>
        <v>2.5097402597402598</v>
      </c>
      <c r="L9" s="137">
        <f>第3週!D32</f>
        <v>1.37</v>
      </c>
      <c r="M9" s="80">
        <v>2.5</v>
      </c>
      <c r="N9" s="142"/>
      <c r="O9" s="142"/>
      <c r="P9" s="146">
        <f t="shared" si="0"/>
        <v>778.3138528138528</v>
      </c>
      <c r="R9" s="930"/>
      <c r="S9" s="936"/>
      <c r="V9" s="567"/>
      <c r="W9" s="567"/>
      <c r="X9" s="567"/>
      <c r="Y9" s="567"/>
      <c r="Z9" s="567"/>
      <c r="AA9" s="567"/>
    </row>
    <row r="10" spans="1:33" s="59" customFormat="1" ht="33" customHeight="1" x14ac:dyDescent="0.3">
      <c r="A10" s="49" t="s">
        <v>268</v>
      </c>
      <c r="B10" s="399" t="s">
        <v>70</v>
      </c>
      <c r="C10" s="400" t="str">
        <f>第3週!I5</f>
        <v>糙米飯</v>
      </c>
      <c r="D10" s="401" t="str">
        <f>第3週!I7</f>
        <v>洋蔥雞丁(炒)</v>
      </c>
      <c r="E10" s="401" t="str">
        <f>第3週!I12</f>
        <v>白菜豆腐羹(燴)</v>
      </c>
      <c r="F10" s="398" t="str">
        <f>第3週!I17</f>
        <v>有機青菜</v>
      </c>
      <c r="G10" s="404" t="str">
        <f>第3週!I22</f>
        <v>冬瓜龍骨湯</v>
      </c>
      <c r="H10" s="292" t="s">
        <v>14</v>
      </c>
      <c r="I10" s="304"/>
      <c r="J10" s="241">
        <f>第3週!K30</f>
        <v>6</v>
      </c>
      <c r="K10" s="139">
        <f>第3週!K31</f>
        <v>2.9250000000000003</v>
      </c>
      <c r="L10" s="138">
        <f>第3週!K32</f>
        <v>1.9</v>
      </c>
      <c r="M10" s="66">
        <v>2.5</v>
      </c>
      <c r="N10" s="145">
        <v>1</v>
      </c>
      <c r="O10" s="145"/>
      <c r="P10" s="141">
        <f t="shared" si="0"/>
        <v>859.375</v>
      </c>
      <c r="Q10" s="58"/>
      <c r="R10" s="930"/>
      <c r="S10" s="936"/>
      <c r="T10" s="567"/>
      <c r="U10" s="567"/>
      <c r="V10" s="569"/>
      <c r="W10" s="569"/>
      <c r="X10" s="569"/>
      <c r="Y10" s="567"/>
      <c r="Z10" s="567"/>
      <c r="AA10" s="698"/>
      <c r="AB10" s="933"/>
      <c r="AC10" s="933"/>
      <c r="AD10" s="933"/>
      <c r="AE10" s="933"/>
      <c r="AF10" s="933"/>
      <c r="AG10" s="933"/>
    </row>
    <row r="11" spans="1:33" ht="33" customHeight="1" x14ac:dyDescent="0.3">
      <c r="A11" s="49" t="s">
        <v>269</v>
      </c>
      <c r="B11" s="397" t="s">
        <v>71</v>
      </c>
      <c r="C11" s="415" t="str">
        <f>第3週!P5</f>
        <v>牛排麵</v>
      </c>
      <c r="D11" s="416" t="str">
        <f>第3週!P7</f>
        <v>義式肉醬麵</v>
      </c>
      <c r="E11" s="433" t="str">
        <f>第3週!P12</f>
        <v>嫩煎豬排(煎)</v>
      </c>
      <c r="F11" s="433"/>
      <c r="G11" s="675" t="str">
        <f>第3週!P22</f>
        <v>玉米濃湯</v>
      </c>
      <c r="H11" s="292"/>
      <c r="I11" s="304"/>
      <c r="J11" s="241">
        <f>第3週!R30</f>
        <v>6.2875816993464051</v>
      </c>
      <c r="K11" s="139">
        <f>第3週!R31</f>
        <v>2.7246753246753244</v>
      </c>
      <c r="L11" s="212">
        <f>第3週!R32</f>
        <v>1.45</v>
      </c>
      <c r="M11" s="66">
        <v>2.5</v>
      </c>
      <c r="N11" s="66"/>
      <c r="O11" s="219">
        <v>1</v>
      </c>
      <c r="P11" s="141">
        <f>J11*70+K11*75+L11*25+M11*45+N11*60</f>
        <v>793.23136830489773</v>
      </c>
      <c r="R11" s="930"/>
      <c r="S11" s="930"/>
    </row>
    <row r="12" spans="1:33" ht="33" customHeight="1" x14ac:dyDescent="0.3">
      <c r="A12" s="49" t="s">
        <v>170</v>
      </c>
      <c r="B12" s="399" t="s">
        <v>72</v>
      </c>
      <c r="C12" s="304" t="str">
        <f>第3週!W5</f>
        <v>糙米飯</v>
      </c>
      <c r="D12" s="401" t="str">
        <f>第3週!W7</f>
        <v>當歸燉鴨(燉)</v>
      </c>
      <c r="E12" s="405" t="str">
        <f>第3週!W12</f>
        <v>回鍋干片(炒)</v>
      </c>
      <c r="F12" s="401" t="str">
        <f>第3週!W17</f>
        <v>有機青菜</v>
      </c>
      <c r="G12" s="404" t="str">
        <f>第3週!W22</f>
        <v>黃瓜肉絲湯</v>
      </c>
      <c r="H12" s="292" t="s">
        <v>14</v>
      </c>
      <c r="I12" s="304"/>
      <c r="J12" s="241">
        <f>第3週!Y30</f>
        <v>6.4023809523809527</v>
      </c>
      <c r="K12" s="139">
        <f>第3週!Y31</f>
        <v>2.8214285714285712</v>
      </c>
      <c r="L12" s="80">
        <f>第3週!Y32</f>
        <v>1.6</v>
      </c>
      <c r="M12" s="80">
        <v>2.5</v>
      </c>
      <c r="N12" s="148">
        <v>1</v>
      </c>
      <c r="O12" s="145"/>
      <c r="P12" s="141">
        <f t="shared" si="0"/>
        <v>872.27380952380952</v>
      </c>
      <c r="R12" s="937"/>
      <c r="S12" s="935"/>
      <c r="T12" s="933"/>
      <c r="U12" s="933"/>
      <c r="V12" s="933"/>
      <c r="Y12" s="567"/>
      <c r="Z12" s="567"/>
      <c r="AA12" s="698"/>
    </row>
    <row r="13" spans="1:33" s="17" customFormat="1" ht="33" customHeight="1" thickBot="1" x14ac:dyDescent="0.35">
      <c r="A13" s="49" t="s">
        <v>171</v>
      </c>
      <c r="B13" s="379" t="s">
        <v>67</v>
      </c>
      <c r="C13" s="302" t="str">
        <f>第3週!AD5</f>
        <v>白米飯</v>
      </c>
      <c r="D13" s="323" t="str">
        <f>第3週!AD7</f>
        <v>羅勒豬柳條(炒)</v>
      </c>
      <c r="E13" s="382" t="str">
        <f>第3週!AD12</f>
        <v>關東煮(煮)</v>
      </c>
      <c r="F13" s="323" t="str">
        <f>第3週!AD17</f>
        <v>有機青菜</v>
      </c>
      <c r="G13" s="383" t="str">
        <f>第3週!AD22</f>
        <v>蔬菜蛋花湯</v>
      </c>
      <c r="H13" s="382"/>
      <c r="I13" s="377" t="s">
        <v>346</v>
      </c>
      <c r="J13" s="291">
        <f>第3週!AF30</f>
        <v>7.0420168067226889</v>
      </c>
      <c r="K13" s="140">
        <f>第3週!AF31</f>
        <v>2.3246753246753245</v>
      </c>
      <c r="L13" s="64">
        <f>第3週!AF32</f>
        <v>1.45</v>
      </c>
      <c r="M13" s="271">
        <v>2.5</v>
      </c>
      <c r="N13" s="64"/>
      <c r="O13" s="272"/>
      <c r="P13" s="144">
        <f t="shared" si="0"/>
        <v>816.04182582123758</v>
      </c>
      <c r="Q13" s="1"/>
      <c r="R13" s="930"/>
      <c r="S13" s="935"/>
      <c r="T13" s="933"/>
      <c r="U13" s="933"/>
      <c r="V13" s="933"/>
      <c r="W13" s="569"/>
      <c r="X13" s="569"/>
      <c r="Y13" s="567"/>
      <c r="Z13" s="567"/>
      <c r="AA13" s="698"/>
      <c r="AB13" s="569"/>
      <c r="AC13" s="567"/>
      <c r="AD13" s="567"/>
      <c r="AE13" s="567"/>
      <c r="AF13" s="567"/>
      <c r="AG13" s="567"/>
    </row>
    <row r="14" spans="1:33" s="18" customFormat="1" ht="33" customHeight="1" thickTop="1" x14ac:dyDescent="0.3">
      <c r="A14" s="49" t="s">
        <v>270</v>
      </c>
      <c r="B14" s="402" t="s">
        <v>73</v>
      </c>
      <c r="C14" s="303" t="str">
        <f>第4週!B5</f>
        <v>白米飯</v>
      </c>
      <c r="D14" s="385" t="str">
        <f>第4週!B7</f>
        <v>人參燉雞</v>
      </c>
      <c r="E14" s="385" t="str">
        <f>第4週!B12</f>
        <v>青蔥炒蛋</v>
      </c>
      <c r="F14" s="385" t="str">
        <f>第4週!B17</f>
        <v>有機蔬菜</v>
      </c>
      <c r="G14" s="387" t="str">
        <f>第4週!B22</f>
        <v>蔬菜什錦湯</v>
      </c>
      <c r="H14" s="307"/>
      <c r="I14" s="61" t="s">
        <v>345</v>
      </c>
      <c r="J14" s="297">
        <f>第4週!D30</f>
        <v>6.0111111111111111</v>
      </c>
      <c r="K14" s="139">
        <f>第4週!D31</f>
        <v>3.4805194805194803</v>
      </c>
      <c r="L14" s="137">
        <f>第4週!D32</f>
        <v>1.8</v>
      </c>
      <c r="M14" s="80">
        <v>2.5</v>
      </c>
      <c r="N14" s="142"/>
      <c r="O14" s="142"/>
      <c r="P14" s="146">
        <f t="shared" si="0"/>
        <v>839.31673881673873</v>
      </c>
      <c r="Q14" s="54"/>
      <c r="R14" s="930"/>
      <c r="S14" s="936"/>
      <c r="T14" s="569"/>
      <c r="U14" s="569"/>
      <c r="V14" s="567"/>
      <c r="W14" s="569"/>
      <c r="X14" s="569"/>
      <c r="Y14" s="567"/>
      <c r="Z14" s="567"/>
      <c r="AA14" s="698"/>
      <c r="AB14" s="567"/>
      <c r="AC14" s="567"/>
      <c r="AD14" s="567"/>
      <c r="AE14" s="567"/>
      <c r="AF14" s="567"/>
      <c r="AG14" s="567"/>
    </row>
    <row r="15" spans="1:33" s="18" customFormat="1" ht="33" customHeight="1" x14ac:dyDescent="0.25">
      <c r="A15" s="49" t="s">
        <v>271</v>
      </c>
      <c r="B15" s="399" t="s">
        <v>70</v>
      </c>
      <c r="C15" s="384" t="str">
        <f>第4週!I5</f>
        <v>糙米飯</v>
      </c>
      <c r="D15" s="385" t="str">
        <f>第4週!I7</f>
        <v>瓜仔肉燥(煮)</v>
      </c>
      <c r="E15" s="386" t="str">
        <f>第4週!I12</f>
        <v>日式蒸蛋(蒸)</v>
      </c>
      <c r="F15" s="386" t="str">
        <f>第4週!I17</f>
        <v>有機青菜</v>
      </c>
      <c r="G15" s="387" t="str">
        <f>第4週!I22</f>
        <v>綠豆薏仁湯</v>
      </c>
      <c r="H15" s="292" t="s">
        <v>14</v>
      </c>
      <c r="I15" s="114"/>
      <c r="J15" s="241">
        <f>第4週!K30</f>
        <v>6</v>
      </c>
      <c r="K15" s="210">
        <f>第4週!K31</f>
        <v>3.2506493506493506</v>
      </c>
      <c r="L15" s="80">
        <f>第4週!K32</f>
        <v>1.1000000000000001</v>
      </c>
      <c r="M15" s="80">
        <v>2.5</v>
      </c>
      <c r="N15" s="80">
        <v>1</v>
      </c>
      <c r="O15" s="215"/>
      <c r="P15" s="141">
        <f t="shared" si="0"/>
        <v>863.7987012987013</v>
      </c>
      <c r="Q15" s="24"/>
      <c r="R15" s="930"/>
      <c r="S15" s="936"/>
      <c r="T15" s="567"/>
      <c r="U15" s="567"/>
      <c r="V15" s="567"/>
      <c r="W15" s="567"/>
      <c r="X15" s="567"/>
      <c r="Y15" s="567"/>
      <c r="Z15" s="567"/>
      <c r="AA15" s="567"/>
      <c r="AB15" s="567"/>
      <c r="AC15" s="567"/>
      <c r="AD15" s="567"/>
      <c r="AE15" s="567"/>
      <c r="AF15" s="567"/>
      <c r="AG15" s="567"/>
    </row>
    <row r="16" spans="1:33" s="19" customFormat="1" ht="33" customHeight="1" x14ac:dyDescent="0.3">
      <c r="A16" s="49" t="s">
        <v>272</v>
      </c>
      <c r="B16" s="397" t="s">
        <v>71</v>
      </c>
      <c r="C16" s="426" t="str">
        <f>第4週!P5</f>
        <v>肉絲蛋炒飯(炒)</v>
      </c>
      <c r="D16" s="427"/>
      <c r="E16" s="436" t="str">
        <f>第4週!P12</f>
        <v>章魚小丸子*2</v>
      </c>
      <c r="F16" s="437"/>
      <c r="G16" s="414" t="str">
        <f>第4週!P22</f>
        <v>黃瓜龍骨湯</v>
      </c>
      <c r="H16" s="292"/>
      <c r="I16" s="114"/>
      <c r="J16" s="241">
        <f>第4週!R30</f>
        <v>6.583333333333333</v>
      </c>
      <c r="K16" s="212">
        <f>第4週!R31</f>
        <v>2.7561688311688313</v>
      </c>
      <c r="L16" s="66">
        <f>第4週!R32</f>
        <v>1.51</v>
      </c>
      <c r="M16" s="66">
        <v>2.5</v>
      </c>
      <c r="N16" s="220"/>
      <c r="O16" s="221">
        <f>第4週!R34</f>
        <v>0</v>
      </c>
      <c r="P16" s="141">
        <f t="shared" si="0"/>
        <v>817.79599567099569</v>
      </c>
      <c r="Q16" s="56"/>
      <c r="R16" s="930"/>
      <c r="S16" s="930"/>
      <c r="T16" s="569"/>
      <c r="U16" s="569"/>
      <c r="V16" s="567"/>
      <c r="W16" s="567"/>
      <c r="X16" s="567"/>
      <c r="Y16" s="567"/>
      <c r="Z16" s="567"/>
      <c r="AA16" s="567"/>
      <c r="AB16" s="568"/>
      <c r="AC16" s="568"/>
      <c r="AD16" s="568"/>
      <c r="AE16" s="568"/>
      <c r="AF16" s="568"/>
      <c r="AG16" s="568"/>
    </row>
    <row r="17" spans="1:37" s="21" customFormat="1" ht="30" customHeight="1" x14ac:dyDescent="0.3">
      <c r="A17" s="49" t="s">
        <v>172</v>
      </c>
      <c r="B17" s="399" t="s">
        <v>72</v>
      </c>
      <c r="C17" s="406" t="str">
        <f>第4週!W5</f>
        <v>白米飯</v>
      </c>
      <c r="D17" s="407" t="str">
        <f>第4週!W7</f>
        <v>香酥魚丁(炸)</v>
      </c>
      <c r="E17" s="407" t="str">
        <f>第4週!W12</f>
        <v>螞蟻上樹(炒)</v>
      </c>
      <c r="F17" s="408" t="str">
        <f>第4週!W17</f>
        <v>有機蔬菜</v>
      </c>
      <c r="G17" s="409" t="str">
        <f>第4週!W22</f>
        <v>洋蔥蛋花湯</v>
      </c>
      <c r="H17" s="292" t="s">
        <v>14</v>
      </c>
      <c r="I17" s="114"/>
      <c r="J17" s="283">
        <f>第4週!Y30</f>
        <v>7.2705882352941176</v>
      </c>
      <c r="K17" s="284">
        <f>第4週!Y31</f>
        <v>2.8467532467532468</v>
      </c>
      <c r="L17" s="285">
        <f>第4週!Y32</f>
        <v>1.45</v>
      </c>
      <c r="M17" s="286" t="s">
        <v>220</v>
      </c>
      <c r="N17" s="285">
        <v>1</v>
      </c>
      <c r="O17" s="285"/>
      <c r="P17" s="287">
        <f t="shared" si="0"/>
        <v>931.19766997708177</v>
      </c>
      <c r="Q17" s="118"/>
      <c r="R17" s="930"/>
      <c r="S17" s="935"/>
      <c r="T17" s="933"/>
      <c r="U17" s="933"/>
      <c r="V17" s="569"/>
      <c r="W17" s="569"/>
      <c r="X17" s="569"/>
      <c r="Y17" s="567"/>
      <c r="Z17" s="567"/>
      <c r="AA17" s="698"/>
      <c r="AB17" s="569"/>
      <c r="AC17" s="569"/>
      <c r="AD17" s="569"/>
      <c r="AE17" s="569"/>
      <c r="AF17" s="569"/>
      <c r="AG17" s="569"/>
    </row>
    <row r="18" spans="1:37" s="21" customFormat="1" ht="30" customHeight="1" thickBot="1" x14ac:dyDescent="0.35">
      <c r="A18" s="49" t="s">
        <v>173</v>
      </c>
      <c r="B18" s="379" t="s">
        <v>66</v>
      </c>
      <c r="C18" s="323" t="str">
        <f>第4週!AD5</f>
        <v>白米飯</v>
      </c>
      <c r="D18" s="410" t="str">
        <f>第4週!AD7</f>
        <v>糖醋雞肉(煮)</v>
      </c>
      <c r="E18" s="323" t="str">
        <f>第4週!AD12</f>
        <v>紅燒豆腐(煮)</v>
      </c>
      <c r="F18" s="410" t="str">
        <f>第4週!AD17</f>
        <v>有機青菜</v>
      </c>
      <c r="G18" s="411" t="str">
        <f>第4週!AD22</f>
        <v>蘿蔔魚乾湯</v>
      </c>
      <c r="H18" s="293"/>
      <c r="I18" s="302" t="s">
        <v>348</v>
      </c>
      <c r="J18" s="289">
        <f>第4週!AF30</f>
        <v>6</v>
      </c>
      <c r="K18" s="140">
        <f>第4週!AF31</f>
        <v>2.657142857142857</v>
      </c>
      <c r="L18" s="140">
        <f>第4週!AF32</f>
        <v>1.85</v>
      </c>
      <c r="M18" s="140">
        <v>2.5</v>
      </c>
      <c r="N18" s="140"/>
      <c r="O18" s="140"/>
      <c r="P18" s="144">
        <f t="shared" si="0"/>
        <v>778.03571428571422</v>
      </c>
      <c r="Q18" s="118"/>
      <c r="R18" s="930"/>
      <c r="S18" s="930"/>
      <c r="T18" s="569"/>
      <c r="U18" s="569"/>
      <c r="V18" s="933"/>
      <c r="W18" s="569"/>
      <c r="X18" s="569"/>
      <c r="Y18" s="567"/>
      <c r="Z18" s="567"/>
      <c r="AA18" s="698"/>
      <c r="AB18" s="569"/>
      <c r="AC18" s="569"/>
      <c r="AD18" s="569"/>
      <c r="AE18" s="569"/>
      <c r="AF18" s="569"/>
      <c r="AG18" s="569"/>
    </row>
    <row r="19" spans="1:37" s="21" customFormat="1" ht="33" customHeight="1" thickTop="1" x14ac:dyDescent="0.3">
      <c r="A19" s="239" t="s">
        <v>273</v>
      </c>
      <c r="B19" s="402" t="s">
        <v>69</v>
      </c>
      <c r="C19" s="384" t="str">
        <f>第5週!B5</f>
        <v>白米飯</v>
      </c>
      <c r="D19" s="385" t="str">
        <f>第5週!B7</f>
        <v>咖哩雞(煮)</v>
      </c>
      <c r="E19" s="386" t="str">
        <f>第5週!B12</f>
        <v>紅燒冬瓜(滷)</v>
      </c>
      <c r="F19" s="385" t="str">
        <f>第5週!B17</f>
        <v>有機青菜</v>
      </c>
      <c r="G19" s="387" t="str">
        <f>第5週!B22</f>
        <v>香菇雞肉湯</v>
      </c>
      <c r="H19" s="388"/>
      <c r="I19" s="378" t="s">
        <v>349</v>
      </c>
      <c r="J19" s="240">
        <f>第5週!D30</f>
        <v>6.4444444444444446</v>
      </c>
      <c r="K19" s="184">
        <f>第5週!D31</f>
        <v>2.6785714285714284</v>
      </c>
      <c r="L19" s="80">
        <f>第5週!D32</f>
        <v>2.04</v>
      </c>
      <c r="M19" s="213" t="str">
        <f>第5週!D35</f>
        <v>2.5</v>
      </c>
      <c r="N19" s="80"/>
      <c r="O19" s="80"/>
      <c r="P19" s="146">
        <f>第5週!D36</f>
        <v>815.50396825396831</v>
      </c>
      <c r="Q19" s="118"/>
      <c r="R19" s="930"/>
      <c r="S19" s="935"/>
      <c r="T19" s="933"/>
      <c r="U19" s="933"/>
      <c r="V19" s="933"/>
      <c r="W19" s="569"/>
      <c r="X19" s="569"/>
      <c r="Y19" s="567"/>
      <c r="Z19" s="567"/>
      <c r="AA19" s="698"/>
      <c r="AB19" s="569"/>
      <c r="AC19" s="569"/>
      <c r="AD19" s="569"/>
      <c r="AE19" s="569"/>
      <c r="AF19" s="569"/>
      <c r="AG19" s="569"/>
    </row>
    <row r="20" spans="1:37" s="21" customFormat="1" ht="33" customHeight="1" x14ac:dyDescent="0.3">
      <c r="A20" s="239" t="s">
        <v>274</v>
      </c>
      <c r="B20" s="399" t="s">
        <v>70</v>
      </c>
      <c r="C20" s="400" t="str">
        <f>第5週!I5</f>
        <v>糙米飯</v>
      </c>
      <c r="D20" s="401" t="str">
        <f>第5週!I7</f>
        <v>筍乾控肉(滷)</v>
      </c>
      <c r="E20" s="386" t="str">
        <f>第5週!I12</f>
        <v>海根乾片(炒)</v>
      </c>
      <c r="F20" s="401" t="str">
        <f>第5週!I17</f>
        <v>有機青菜</v>
      </c>
      <c r="G20" s="404" t="str">
        <f>第5週!I22</f>
        <v>蘿蔔肉絲湯</v>
      </c>
      <c r="H20" s="292" t="s">
        <v>14</v>
      </c>
      <c r="I20" s="304"/>
      <c r="J20" s="241">
        <f>第5週!K30</f>
        <v>6</v>
      </c>
      <c r="K20" s="183">
        <f>第5週!K31</f>
        <v>3</v>
      </c>
      <c r="L20" s="66">
        <f>第5週!K32</f>
        <v>1.86</v>
      </c>
      <c r="M20" s="216" t="str">
        <f>第5週!K35</f>
        <v>2.5</v>
      </c>
      <c r="N20" s="66">
        <v>1</v>
      </c>
      <c r="O20" s="66"/>
      <c r="P20" s="141">
        <f>第5週!K36</f>
        <v>864</v>
      </c>
      <c r="Q20" s="118"/>
      <c r="R20" s="934"/>
      <c r="S20" s="936"/>
      <c r="T20" s="567"/>
      <c r="U20" s="567"/>
      <c r="V20" s="569"/>
      <c r="W20" s="569"/>
      <c r="X20" s="569"/>
      <c r="Y20" s="569"/>
      <c r="Z20" s="569"/>
      <c r="AA20" s="569"/>
      <c r="AB20" s="569"/>
      <c r="AC20" s="569"/>
      <c r="AD20" s="569"/>
      <c r="AE20" s="569"/>
      <c r="AF20" s="569"/>
      <c r="AG20" s="569"/>
    </row>
    <row r="21" spans="1:37" s="21" customFormat="1" ht="33" customHeight="1" x14ac:dyDescent="0.3">
      <c r="A21" s="239" t="s">
        <v>275</v>
      </c>
      <c r="B21" s="397" t="s">
        <v>71</v>
      </c>
      <c r="C21" s="415" t="str">
        <f>第5週!P5</f>
        <v>油麵</v>
      </c>
      <c r="D21" s="416" t="str">
        <f>第5週!P7</f>
        <v>大滷麵羹(燴)</v>
      </c>
      <c r="E21" s="429" t="str">
        <f>第5週!P14</f>
        <v>炸物拼盤(炸)</v>
      </c>
      <c r="F21" s="430"/>
      <c r="G21" s="417" t="str">
        <f>第5週!P21</f>
        <v>有機青菜</v>
      </c>
      <c r="H21" s="292"/>
      <c r="I21" s="303"/>
      <c r="J21" s="241">
        <f>第5週!R30</f>
        <v>5.7142857142857144</v>
      </c>
      <c r="K21" s="183">
        <f>第5週!R31</f>
        <v>3.07012987012987</v>
      </c>
      <c r="L21" s="66">
        <f>第5週!R32</f>
        <v>1.25</v>
      </c>
      <c r="M21" s="216" t="str">
        <f>第5週!R35</f>
        <v>2.5</v>
      </c>
      <c r="N21" s="66"/>
      <c r="O21" s="147"/>
      <c r="P21" s="141">
        <f>第5週!R36</f>
        <v>774.00974025974028</v>
      </c>
      <c r="Q21" s="118"/>
      <c r="R21" s="930"/>
      <c r="S21" s="930"/>
      <c r="T21" s="569"/>
      <c r="U21" s="569"/>
      <c r="V21" s="567"/>
      <c r="W21" s="567"/>
      <c r="X21" s="567"/>
      <c r="Y21" s="567"/>
      <c r="Z21" s="567"/>
      <c r="AA21" s="567"/>
      <c r="AB21" s="569"/>
      <c r="AC21" s="569"/>
      <c r="AD21" s="569"/>
      <c r="AE21" s="569"/>
      <c r="AF21" s="569"/>
      <c r="AG21" s="569"/>
    </row>
    <row r="22" spans="1:37" s="21" customFormat="1" ht="33" customHeight="1" x14ac:dyDescent="0.3">
      <c r="A22" s="239" t="s">
        <v>174</v>
      </c>
      <c r="B22" s="399" t="s">
        <v>68</v>
      </c>
      <c r="C22" s="384" t="str">
        <f>第5週!W5</f>
        <v>糙米飯</v>
      </c>
      <c r="D22" s="385" t="str">
        <f>第5週!W7</f>
        <v>塔香打拋肉(煮)</v>
      </c>
      <c r="E22" s="386" t="str">
        <f>第5週!W12</f>
        <v>玉米炒蛋(炒)</v>
      </c>
      <c r="F22" s="385" t="str">
        <f>第5週!W17</f>
        <v>有機青菜</v>
      </c>
      <c r="G22" s="387" t="str">
        <f>第5週!W22</f>
        <v>黑輪菜頭湯</v>
      </c>
      <c r="H22" s="292" t="s">
        <v>44</v>
      </c>
      <c r="I22" s="93"/>
      <c r="J22" s="241">
        <f>第5週!Y30</f>
        <v>6.0672268907563023</v>
      </c>
      <c r="K22" s="183">
        <f>第5週!Y31</f>
        <v>2.5792207792207793</v>
      </c>
      <c r="L22" s="66">
        <f>第5週!Y32</f>
        <v>1.52</v>
      </c>
      <c r="M22" s="66">
        <v>2.5</v>
      </c>
      <c r="N22" s="66">
        <v>1</v>
      </c>
      <c r="O22" s="147"/>
      <c r="P22" s="141">
        <f>第5週!Y36</f>
        <v>828.64744079449963</v>
      </c>
      <c r="Q22" s="118"/>
      <c r="R22" s="930"/>
      <c r="S22" s="935"/>
      <c r="T22" s="933"/>
      <c r="U22" s="933"/>
      <c r="V22" s="567"/>
      <c r="W22" s="569"/>
      <c r="X22" s="569"/>
      <c r="Y22" s="567"/>
      <c r="Z22" s="567"/>
      <c r="AA22" s="698"/>
      <c r="AB22" s="569"/>
      <c r="AC22" s="569"/>
      <c r="AD22" s="569"/>
      <c r="AE22" s="569"/>
      <c r="AF22" s="569"/>
      <c r="AG22" s="569"/>
    </row>
    <row r="23" spans="1:37" s="21" customFormat="1" ht="33" customHeight="1" thickBot="1" x14ac:dyDescent="0.35">
      <c r="A23" s="239" t="s">
        <v>175</v>
      </c>
      <c r="B23" s="379" t="s">
        <v>66</v>
      </c>
      <c r="C23" s="323" t="str">
        <f>第5週!AD5</f>
        <v>白米飯</v>
      </c>
      <c r="D23" s="323" t="str">
        <f>第5週!AD7</f>
        <v>紅棗糯米雞</v>
      </c>
      <c r="E23" s="412" t="str">
        <f>第5週!AD12</f>
        <v>麻婆豆腐(炒)</v>
      </c>
      <c r="F23" s="323" t="str">
        <f>第5週!AD17</f>
        <v>有機青菜</v>
      </c>
      <c r="G23" s="323" t="str">
        <f>第5週!AD22</f>
        <v>蔬菜肉絲湯</v>
      </c>
      <c r="H23" s="305"/>
      <c r="I23" s="302" t="s">
        <v>350</v>
      </c>
      <c r="J23" s="394">
        <f>第5週!AF30</f>
        <v>6.0388888888888896</v>
      </c>
      <c r="K23" s="395">
        <f>第5週!AF31</f>
        <v>2.9642857142857144</v>
      </c>
      <c r="L23" s="64">
        <f>第5週!AF32</f>
        <v>1.21</v>
      </c>
      <c r="M23" s="64">
        <v>2.5</v>
      </c>
      <c r="N23" s="64"/>
      <c r="O23" s="396"/>
      <c r="P23" s="144">
        <f>第5週!AF36</f>
        <v>847.79365079365084</v>
      </c>
      <c r="Q23" s="118"/>
      <c r="R23" s="930"/>
      <c r="S23" s="930"/>
      <c r="T23" s="569"/>
      <c r="U23" s="569"/>
      <c r="V23" s="569"/>
      <c r="W23" s="569"/>
      <c r="X23" s="569"/>
      <c r="Y23" s="567"/>
      <c r="Z23" s="567"/>
      <c r="AA23" s="698"/>
      <c r="AB23" s="569"/>
      <c r="AC23" s="569"/>
      <c r="AD23" s="569"/>
      <c r="AE23" s="569"/>
      <c r="AF23" s="569"/>
      <c r="AG23" s="569"/>
    </row>
    <row r="24" spans="1:37" s="32" customFormat="1" ht="26.25" thickTop="1" x14ac:dyDescent="0.3">
      <c r="A24" s="431" t="s">
        <v>135</v>
      </c>
      <c r="B24" s="431"/>
      <c r="C24" s="33"/>
      <c r="D24" s="316" t="s">
        <v>136</v>
      </c>
      <c r="E24" s="33"/>
      <c r="F24" s="33"/>
      <c r="G24" s="316" t="s">
        <v>20</v>
      </c>
      <c r="H24" s="33" t="s">
        <v>142</v>
      </c>
      <c r="I24" s="33"/>
      <c r="J24" s="33"/>
      <c r="K24" s="33"/>
      <c r="L24" s="316" t="s">
        <v>26</v>
      </c>
      <c r="M24" s="33"/>
      <c r="N24" s="33"/>
      <c r="O24" s="33"/>
      <c r="P24" s="33"/>
      <c r="Q24" s="33"/>
      <c r="R24" s="930"/>
      <c r="S24" s="699"/>
      <c r="T24" s="699"/>
      <c r="U24" s="699"/>
      <c r="V24" s="569"/>
      <c r="W24" s="569"/>
      <c r="X24" s="569"/>
      <c r="Y24" s="567"/>
      <c r="Z24" s="567"/>
      <c r="AA24" s="698"/>
      <c r="AB24" s="596"/>
      <c r="AC24" s="582"/>
      <c r="AD24" s="571"/>
      <c r="AE24" s="571"/>
      <c r="AF24" s="571"/>
      <c r="AG24" s="571"/>
      <c r="AH24" s="318"/>
      <c r="AI24" s="4"/>
      <c r="AJ24" s="4"/>
      <c r="AK24" s="4"/>
    </row>
    <row r="25" spans="1:37" s="34" customFormat="1" x14ac:dyDescent="0.3">
      <c r="A25" s="432" t="s">
        <v>22</v>
      </c>
      <c r="B25" s="432"/>
      <c r="C25" s="432"/>
      <c r="D25" s="432"/>
      <c r="E25" s="432"/>
      <c r="F25" s="432"/>
      <c r="G25" s="432"/>
      <c r="H25" s="432"/>
      <c r="I25" s="317"/>
      <c r="J25" s="38"/>
      <c r="K25" s="52"/>
      <c r="L25" s="52"/>
      <c r="M25" s="52"/>
      <c r="N25" s="52"/>
      <c r="O25" s="52"/>
      <c r="P25" s="52"/>
      <c r="Q25" s="50"/>
      <c r="R25" s="571"/>
      <c r="S25" s="573"/>
      <c r="T25" s="573"/>
      <c r="U25" s="573"/>
      <c r="V25" s="571"/>
      <c r="W25" s="571"/>
      <c r="X25" s="571"/>
      <c r="Y25" s="571"/>
      <c r="Z25" s="569"/>
      <c r="AA25" s="596"/>
      <c r="AB25" s="636"/>
      <c r="AC25" s="630"/>
      <c r="AD25" s="630"/>
      <c r="AE25" s="635"/>
      <c r="AF25" s="596"/>
      <c r="AG25" s="596"/>
      <c r="AH25" s="318"/>
      <c r="AI25" s="4"/>
      <c r="AJ25" s="4"/>
      <c r="AK25" s="4"/>
    </row>
    <row r="26" spans="1:37" s="36" customFormat="1" ht="19.5" customHeight="1" x14ac:dyDescent="0.3">
      <c r="A26" s="428" t="s">
        <v>13</v>
      </c>
      <c r="B26" s="428"/>
      <c r="C26" s="428"/>
      <c r="D26" s="428"/>
      <c r="E26" s="428"/>
      <c r="F26" s="428"/>
      <c r="G26" s="428"/>
      <c r="H26" s="243"/>
      <c r="I26" s="243"/>
      <c r="J26" s="243"/>
      <c r="K26" s="243"/>
      <c r="L26" s="243"/>
      <c r="M26" s="243"/>
      <c r="N26" s="243"/>
      <c r="O26" s="243"/>
      <c r="P26" s="243"/>
      <c r="Q26" s="243"/>
      <c r="R26" s="581"/>
      <c r="S26" s="699"/>
      <c r="T26" s="699"/>
      <c r="U26" s="699"/>
      <c r="V26" s="581"/>
      <c r="W26" s="581"/>
      <c r="X26" s="581"/>
      <c r="Y26" s="581"/>
      <c r="Z26" s="581"/>
      <c r="AA26" s="625"/>
      <c r="AB26" s="636"/>
      <c r="AC26" s="630"/>
      <c r="AD26" s="630"/>
      <c r="AE26" s="635"/>
      <c r="AF26" s="583"/>
      <c r="AG26" s="603"/>
      <c r="AH26" s="318"/>
      <c r="AI26" s="4"/>
      <c r="AJ26" s="4"/>
      <c r="AK26" s="4"/>
    </row>
    <row r="27" spans="1:37" s="36" customFormat="1" ht="19.5" x14ac:dyDescent="0.3">
      <c r="A27" s="53" t="s">
        <v>12</v>
      </c>
      <c r="B27" s="53"/>
      <c r="C27" s="53"/>
      <c r="D27" s="35"/>
      <c r="E27" s="38"/>
      <c r="F27" s="38"/>
      <c r="G27" s="38"/>
      <c r="H27" s="53"/>
      <c r="I27" s="53"/>
      <c r="J27" s="37"/>
      <c r="K27" s="38"/>
      <c r="L27" s="38"/>
      <c r="M27" s="38"/>
      <c r="N27" s="38"/>
      <c r="O27" s="38"/>
      <c r="P27" s="39"/>
      <c r="Q27" s="35"/>
      <c r="R27" s="573"/>
      <c r="S27" s="573"/>
      <c r="T27" s="573"/>
      <c r="U27" s="573"/>
      <c r="V27" s="573"/>
      <c r="W27" s="573"/>
      <c r="X27" s="573"/>
      <c r="Y27" s="573"/>
      <c r="Z27" s="573"/>
      <c r="AA27" s="625"/>
      <c r="AB27" s="625"/>
      <c r="AC27" s="605"/>
      <c r="AD27" s="582"/>
      <c r="AE27" s="582"/>
      <c r="AF27" s="625"/>
      <c r="AG27" s="613"/>
      <c r="AH27" s="318"/>
      <c r="AI27" s="4"/>
      <c r="AJ27" s="4"/>
      <c r="AK27" s="4"/>
    </row>
    <row r="28" spans="1:37" s="161" customFormat="1" ht="33" customHeight="1" x14ac:dyDescent="0.25">
      <c r="A28" s="160"/>
      <c r="B28" s="316"/>
      <c r="C28" s="316"/>
      <c r="D28" s="316"/>
      <c r="E28" s="316"/>
      <c r="F28" s="316"/>
      <c r="G28" s="316"/>
      <c r="J28" s="39"/>
      <c r="K28" s="162"/>
      <c r="L28" s="162"/>
      <c r="M28" s="162"/>
      <c r="N28" s="163"/>
      <c r="O28" s="163"/>
      <c r="P28" s="39"/>
      <c r="R28" s="573"/>
      <c r="S28" s="573"/>
      <c r="T28" s="573"/>
      <c r="U28" s="573"/>
      <c r="V28" s="573"/>
      <c r="W28" s="573"/>
      <c r="X28" s="573"/>
      <c r="Y28" s="573"/>
      <c r="Z28" s="573"/>
      <c r="AA28" s="625"/>
      <c r="AB28" s="640"/>
      <c r="AC28" s="640"/>
      <c r="AD28" s="640"/>
      <c r="AE28" s="640"/>
      <c r="AF28" s="640"/>
      <c r="AG28" s="640"/>
    </row>
    <row r="29" spans="1:37" s="21" customFormat="1" ht="32.25" x14ac:dyDescent="0.3">
      <c r="A29" s="28"/>
      <c r="B29" s="20"/>
      <c r="C29" s="15"/>
      <c r="D29" s="15"/>
      <c r="E29" s="20"/>
      <c r="F29" s="20"/>
      <c r="G29" s="20"/>
      <c r="H29" s="20"/>
      <c r="I29" s="20"/>
      <c r="J29" s="157"/>
      <c r="K29" s="40"/>
      <c r="L29" s="40"/>
      <c r="M29" s="40"/>
      <c r="N29" s="40"/>
      <c r="O29" s="40"/>
      <c r="P29" s="40"/>
      <c r="Q29" s="118"/>
      <c r="R29" s="700"/>
      <c r="S29" s="700"/>
      <c r="T29" s="938"/>
      <c r="U29" s="573"/>
      <c r="V29" s="573"/>
      <c r="W29" s="573"/>
      <c r="X29" s="573"/>
      <c r="Y29" s="573"/>
      <c r="Z29" s="625"/>
      <c r="AA29" s="636"/>
      <c r="AB29" s="569"/>
      <c r="AC29" s="569"/>
      <c r="AD29" s="569"/>
      <c r="AE29" s="569"/>
      <c r="AF29" s="569"/>
      <c r="AG29" s="569"/>
    </row>
    <row r="30" spans="1:37" s="21" customFormat="1" ht="32.25" x14ac:dyDescent="0.3">
      <c r="O30" s="38"/>
      <c r="P30" s="24"/>
      <c r="Q30" s="24"/>
      <c r="R30" s="700"/>
      <c r="S30" s="700"/>
      <c r="T30" s="938"/>
      <c r="U30" s="573"/>
      <c r="V30" s="573"/>
      <c r="W30" s="573"/>
      <c r="X30" s="573"/>
      <c r="Y30" s="573"/>
      <c r="Z30" s="625"/>
      <c r="AA30" s="625"/>
      <c r="AB30" s="569"/>
      <c r="AC30" s="569"/>
      <c r="AD30" s="569"/>
      <c r="AE30" s="569"/>
      <c r="AF30" s="569"/>
      <c r="AG30" s="569"/>
    </row>
    <row r="31" spans="1:37" s="21" customFormat="1" x14ac:dyDescent="0.3">
      <c r="A31" s="28"/>
      <c r="B31" s="20"/>
      <c r="C31" s="15"/>
      <c r="D31" s="15"/>
      <c r="E31" s="20"/>
      <c r="F31" s="20"/>
      <c r="G31" s="20"/>
      <c r="H31" s="20"/>
      <c r="I31" s="20"/>
      <c r="J31" s="40"/>
      <c r="K31" s="40"/>
      <c r="L31" s="40"/>
      <c r="M31" s="40"/>
      <c r="N31" s="40"/>
      <c r="O31" s="40"/>
      <c r="P31" s="40"/>
      <c r="Q31" s="118"/>
      <c r="R31" s="569"/>
      <c r="S31" s="701"/>
      <c r="T31" s="701"/>
      <c r="U31" s="640"/>
      <c r="V31" s="640"/>
      <c r="W31" s="640"/>
      <c r="X31" s="640"/>
      <c r="Y31" s="640"/>
      <c r="Z31" s="640"/>
      <c r="AA31" s="640"/>
      <c r="AB31" s="569"/>
      <c r="AC31" s="569"/>
      <c r="AD31" s="569"/>
      <c r="AE31" s="569"/>
      <c r="AF31" s="569"/>
      <c r="AG31" s="569"/>
    </row>
    <row r="32" spans="1:37" s="18" customFormat="1" ht="24.6" customHeight="1" x14ac:dyDescent="0.3">
      <c r="A32" s="27"/>
      <c r="B32" s="14"/>
      <c r="C32" s="29"/>
      <c r="D32" s="316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R32" s="389"/>
      <c r="S32" s="390"/>
      <c r="T32" s="569"/>
      <c r="U32" s="567"/>
      <c r="V32" s="569"/>
      <c r="W32" s="569"/>
      <c r="X32" s="569"/>
      <c r="Y32" s="569"/>
      <c r="Z32" s="569"/>
      <c r="AA32" s="569"/>
      <c r="AB32" s="567"/>
      <c r="AC32" s="567"/>
      <c r="AD32" s="567"/>
      <c r="AE32" s="567"/>
      <c r="AF32" s="567"/>
      <c r="AG32" s="567"/>
    </row>
    <row r="33" spans="1:33" s="18" customFormat="1" ht="22.5" customHeight="1" x14ac:dyDescent="0.3">
      <c r="A33" s="27"/>
      <c r="B33" s="14"/>
      <c r="C33" s="29"/>
      <c r="D33" s="29"/>
      <c r="E33" s="6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R33" s="389"/>
      <c r="S33" s="390"/>
      <c r="T33" s="569"/>
      <c r="U33" s="567"/>
      <c r="V33" s="701"/>
      <c r="W33" s="569"/>
      <c r="X33" s="569"/>
      <c r="Y33" s="569"/>
      <c r="Z33" s="569"/>
      <c r="AA33" s="569"/>
      <c r="AB33" s="567"/>
      <c r="AC33" s="567"/>
      <c r="AD33" s="567"/>
      <c r="AE33" s="567"/>
      <c r="AF33" s="567"/>
      <c r="AG33" s="567"/>
    </row>
    <row r="34" spans="1:33" s="18" customFormat="1" ht="21.75" customHeight="1" x14ac:dyDescent="0.3">
      <c r="A34" s="27"/>
      <c r="B34" s="14"/>
      <c r="C34" s="55"/>
      <c r="D34" s="55"/>
      <c r="E34" s="70"/>
      <c r="F34" s="55"/>
      <c r="G34" s="55"/>
      <c r="J34" s="20"/>
      <c r="K34" s="20"/>
      <c r="L34" s="20"/>
      <c r="M34" s="20"/>
      <c r="N34" s="20"/>
      <c r="O34" s="20"/>
      <c r="P34" s="24"/>
      <c r="R34" s="389"/>
      <c r="S34" s="391"/>
      <c r="T34" s="701"/>
      <c r="U34" s="701"/>
      <c r="V34" s="701"/>
      <c r="W34" s="569"/>
      <c r="X34" s="569"/>
      <c r="Y34" s="569"/>
      <c r="Z34" s="569"/>
      <c r="AA34" s="569"/>
      <c r="AB34" s="567"/>
      <c r="AC34" s="567"/>
      <c r="AD34" s="567"/>
      <c r="AE34" s="567"/>
      <c r="AF34" s="567"/>
      <c r="AG34" s="567"/>
    </row>
    <row r="35" spans="1:33" s="18" customFormat="1" ht="24.6" customHeight="1" x14ac:dyDescent="0.3">
      <c r="A35" s="27"/>
      <c r="B35" s="14"/>
      <c r="C35" s="20"/>
      <c r="D35" s="20"/>
      <c r="E35" s="68"/>
      <c r="F35" s="20"/>
      <c r="G35" s="20"/>
      <c r="J35" s="20"/>
      <c r="K35" s="20"/>
      <c r="L35" s="20"/>
      <c r="M35" s="20"/>
      <c r="N35" s="20"/>
      <c r="O35" s="20"/>
      <c r="P35" s="24"/>
      <c r="R35" s="389"/>
      <c r="S35" s="390"/>
      <c r="T35" s="569"/>
      <c r="U35" s="567"/>
      <c r="V35" s="701"/>
      <c r="W35" s="567"/>
      <c r="X35" s="567"/>
      <c r="Y35" s="567"/>
      <c r="Z35" s="567"/>
      <c r="AA35" s="567"/>
      <c r="AB35" s="567"/>
      <c r="AC35" s="567"/>
      <c r="AD35" s="567"/>
      <c r="AE35" s="567"/>
      <c r="AF35" s="567"/>
      <c r="AG35" s="567"/>
    </row>
    <row r="36" spans="1:33" s="17" customFormat="1" ht="24.6" customHeight="1" x14ac:dyDescent="0.3">
      <c r="A36" s="27"/>
      <c r="E36" s="57"/>
      <c r="R36" s="577"/>
      <c r="S36" s="390"/>
      <c r="T36" s="569"/>
      <c r="U36" s="567"/>
      <c r="V36" s="701"/>
      <c r="W36" s="567"/>
      <c r="X36" s="567"/>
      <c r="Y36" s="567"/>
      <c r="Z36" s="567"/>
      <c r="AA36" s="567"/>
      <c r="AB36" s="567"/>
      <c r="AC36" s="567"/>
      <c r="AD36" s="567"/>
      <c r="AE36" s="567"/>
      <c r="AF36" s="567"/>
      <c r="AG36" s="567"/>
    </row>
    <row r="37" spans="1:33" s="17" customFormat="1" ht="24.6" customHeight="1" x14ac:dyDescent="0.3">
      <c r="A37" s="27"/>
      <c r="E37" s="57"/>
      <c r="R37" s="567"/>
      <c r="S37" s="392"/>
      <c r="T37" s="569"/>
      <c r="U37" s="567"/>
      <c r="V37" s="567"/>
      <c r="W37" s="567"/>
      <c r="X37" s="567"/>
      <c r="Y37" s="567"/>
      <c r="Z37" s="567"/>
      <c r="AA37" s="567"/>
      <c r="AB37" s="567"/>
      <c r="AC37" s="567"/>
      <c r="AD37" s="567"/>
      <c r="AE37" s="567"/>
      <c r="AF37" s="567"/>
      <c r="AG37" s="567"/>
    </row>
    <row r="38" spans="1:33" s="17" customFormat="1" ht="24.6" customHeight="1" x14ac:dyDescent="0.3">
      <c r="A38" s="27"/>
      <c r="B38" s="14"/>
      <c r="C38" s="13"/>
      <c r="D38" s="13"/>
      <c r="E38" s="71"/>
      <c r="F38" s="13"/>
      <c r="G38" s="13"/>
      <c r="H38" s="18"/>
      <c r="I38" s="18"/>
      <c r="J38" s="20"/>
      <c r="K38" s="20"/>
      <c r="L38" s="20"/>
      <c r="M38" s="20"/>
      <c r="N38" s="20"/>
      <c r="O38" s="20"/>
      <c r="P38" s="24"/>
      <c r="R38" s="567"/>
      <c r="S38" s="392"/>
      <c r="T38" s="569"/>
      <c r="U38" s="567"/>
      <c r="V38" s="567"/>
      <c r="W38" s="567"/>
      <c r="X38" s="567"/>
      <c r="Y38" s="567"/>
      <c r="Z38" s="567"/>
      <c r="AA38" s="567"/>
      <c r="AB38" s="567"/>
      <c r="AC38" s="567"/>
      <c r="AD38" s="567"/>
      <c r="AE38" s="567"/>
      <c r="AF38" s="567"/>
      <c r="AG38" s="567"/>
    </row>
    <row r="39" spans="1:33" ht="16.5" customHeight="1" x14ac:dyDescent="0.3">
      <c r="A39" s="28"/>
      <c r="B39" s="18"/>
      <c r="C39" s="15"/>
      <c r="D39" s="15"/>
      <c r="E39" s="68"/>
      <c r="F39" s="20"/>
      <c r="G39" s="20"/>
      <c r="H39" s="19"/>
      <c r="I39" s="19"/>
      <c r="J39" s="20"/>
      <c r="K39" s="20"/>
      <c r="L39" s="20"/>
      <c r="M39" s="20"/>
      <c r="N39" s="20"/>
      <c r="O39" s="20"/>
      <c r="P39" s="24"/>
      <c r="R39" s="567"/>
      <c r="S39" s="393"/>
      <c r="T39" s="567"/>
      <c r="V39" s="567"/>
      <c r="W39" s="567"/>
      <c r="X39" s="567"/>
      <c r="Y39" s="567"/>
      <c r="Z39" s="567"/>
      <c r="AA39" s="567"/>
    </row>
    <row r="40" spans="1:33" x14ac:dyDescent="0.3">
      <c r="S40" s="567"/>
      <c r="W40" s="567"/>
      <c r="X40" s="567"/>
      <c r="Y40" s="567"/>
      <c r="Z40" s="567"/>
      <c r="AA40" s="567"/>
    </row>
    <row r="41" spans="1:33" x14ac:dyDescent="0.3">
      <c r="T41" s="701"/>
      <c r="U41" s="701"/>
      <c r="V41" s="701"/>
      <c r="W41" s="567"/>
      <c r="X41" s="567"/>
      <c r="Y41" s="567"/>
      <c r="Z41" s="567"/>
      <c r="AA41" s="567"/>
    </row>
    <row r="42" spans="1:33" x14ac:dyDescent="0.3">
      <c r="T42" s="567"/>
      <c r="U42" s="567"/>
      <c r="V42" s="567"/>
    </row>
    <row r="43" spans="1:33" s="17" customFormat="1" ht="33.75" customHeight="1" x14ac:dyDescent="0.3">
      <c r="A43" s="26"/>
      <c r="C43" s="26"/>
      <c r="D43" s="26"/>
      <c r="E43" s="67"/>
      <c r="F43" s="26"/>
      <c r="G43" s="26"/>
      <c r="J43" s="26"/>
      <c r="K43" s="26"/>
      <c r="L43" s="26"/>
      <c r="M43" s="26"/>
      <c r="N43" s="26"/>
      <c r="O43" s="26"/>
      <c r="P43" s="26"/>
      <c r="R43" s="569"/>
      <c r="S43" s="569"/>
      <c r="T43" s="567"/>
      <c r="U43" s="567"/>
      <c r="V43" s="567"/>
      <c r="W43" s="569"/>
      <c r="X43" s="569"/>
      <c r="Y43" s="569"/>
      <c r="Z43" s="569"/>
      <c r="AA43" s="569"/>
      <c r="AB43" s="567"/>
      <c r="AC43" s="567"/>
      <c r="AD43" s="567"/>
      <c r="AE43" s="567"/>
      <c r="AF43" s="567"/>
      <c r="AG43" s="567"/>
    </row>
    <row r="44" spans="1:33" x14ac:dyDescent="0.3">
      <c r="R44" s="567"/>
      <c r="S44" s="567"/>
      <c r="T44" s="567"/>
      <c r="U44" s="567"/>
      <c r="V44" s="567"/>
      <c r="W44" s="567"/>
      <c r="X44" s="567"/>
      <c r="Y44" s="567"/>
      <c r="Z44" s="567"/>
      <c r="AA44" s="567"/>
    </row>
  </sheetData>
  <mergeCells count="10">
    <mergeCell ref="A1:P1"/>
    <mergeCell ref="D2:F2"/>
    <mergeCell ref="C16:D16"/>
    <mergeCell ref="A26:G26"/>
    <mergeCell ref="E21:F21"/>
    <mergeCell ref="A24:B24"/>
    <mergeCell ref="A25:H25"/>
    <mergeCell ref="E11:F11"/>
    <mergeCell ref="C6:D6"/>
    <mergeCell ref="E16:F16"/>
  </mergeCells>
  <phoneticPr fontId="1" type="noConversion"/>
  <printOptions horizontalCentered="1" verticalCentered="1"/>
  <pageMargins left="0" right="0" top="0" bottom="0" header="0" footer="0"/>
  <pageSetup paperSize="9" scale="7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J51"/>
  <sheetViews>
    <sheetView zoomScale="70" zoomScaleNormal="70" workbookViewId="0">
      <selection activeCell="I35" sqref="I35:J35"/>
    </sheetView>
  </sheetViews>
  <sheetFormatPr defaultRowHeight="16.5" x14ac:dyDescent="0.25"/>
  <cols>
    <col min="1" max="1" width="9" style="4"/>
    <col min="2" max="2" width="8.625" style="4" customWidth="1"/>
    <col min="3" max="3" width="10.625" style="4" customWidth="1"/>
    <col min="4" max="4" width="8.375" style="4" customWidth="1"/>
    <col min="5" max="7" width="5.625" style="4" hidden="1" customWidth="1"/>
    <col min="8" max="8" width="5.625" style="4" customWidth="1"/>
    <col min="9" max="9" width="8.625" style="4" customWidth="1"/>
    <col min="10" max="10" width="10.625" style="5" customWidth="1"/>
    <col min="11" max="11" width="8.375" style="4" customWidth="1"/>
    <col min="12" max="14" width="5.625" style="4" hidden="1" customWidth="1"/>
    <col min="15" max="15" width="5.625" style="4" customWidth="1"/>
    <col min="16" max="16" width="8.625" style="4" customWidth="1"/>
    <col min="17" max="17" width="10.625" style="5" customWidth="1"/>
    <col min="18" max="18" width="8.375" style="4" customWidth="1"/>
    <col min="19" max="21" width="5.625" style="4" hidden="1" customWidth="1"/>
    <col min="22" max="22" width="5.625" style="4" customWidth="1"/>
    <col min="23" max="23" width="8.625" style="4" customWidth="1"/>
    <col min="24" max="24" width="10.625" style="4" customWidth="1"/>
    <col min="25" max="25" width="8.375" style="4" customWidth="1"/>
    <col min="26" max="26" width="6.375" style="4" hidden="1" customWidth="1"/>
    <col min="27" max="28" width="5.625" style="4" hidden="1" customWidth="1"/>
    <col min="29" max="29" width="5.625" style="4" customWidth="1"/>
    <col min="30" max="30" width="8.625" style="4" customWidth="1"/>
    <col min="31" max="31" width="10.625" style="4" customWidth="1"/>
    <col min="32" max="32" width="8.375" style="4" customWidth="1"/>
    <col min="33" max="35" width="5.625" style="4" hidden="1" customWidth="1"/>
    <col min="36" max="36" width="5.875" style="4" customWidth="1"/>
    <col min="37" max="16384" width="9" style="4"/>
  </cols>
  <sheetData>
    <row r="1" spans="1:62" ht="21" customHeight="1" x14ac:dyDescent="0.25">
      <c r="A1" s="438" t="s">
        <v>416</v>
      </c>
      <c r="B1" s="438"/>
      <c r="C1" s="438"/>
      <c r="D1" s="438"/>
      <c r="E1" s="438"/>
      <c r="F1" s="438"/>
      <c r="G1" s="438"/>
      <c r="H1" s="438"/>
      <c r="I1" s="438"/>
      <c r="J1" s="438"/>
      <c r="K1" s="438"/>
      <c r="L1" s="438"/>
      <c r="M1" s="438"/>
      <c r="N1" s="438"/>
      <c r="O1" s="438"/>
      <c r="P1" s="438"/>
      <c r="Q1" s="438"/>
      <c r="R1" s="438"/>
      <c r="S1" s="438"/>
      <c r="T1" s="438"/>
      <c r="U1" s="438"/>
      <c r="V1" s="438"/>
      <c r="W1" s="438"/>
      <c r="X1" s="438"/>
      <c r="Y1" s="438"/>
      <c r="Z1" s="438"/>
      <c r="AA1" s="438"/>
      <c r="AB1" s="438"/>
      <c r="AC1" s="438"/>
      <c r="AD1" s="438"/>
      <c r="AE1" s="438"/>
      <c r="AF1" s="438"/>
      <c r="AG1" s="438"/>
      <c r="AH1" s="438"/>
      <c r="AI1" s="438"/>
      <c r="AJ1" s="438"/>
      <c r="AK1" s="165"/>
      <c r="AL1" s="165"/>
      <c r="AM1" s="165"/>
      <c r="AN1" s="165"/>
      <c r="AR1" s="309"/>
      <c r="AS1" s="309"/>
      <c r="AT1" s="309"/>
      <c r="AU1" s="309"/>
      <c r="AV1" s="309"/>
      <c r="AW1" s="309"/>
      <c r="AX1" s="309"/>
      <c r="AY1" s="309"/>
      <c r="AZ1" s="309"/>
      <c r="BA1" s="309"/>
      <c r="BB1" s="309"/>
      <c r="BC1" s="309"/>
      <c r="BD1" s="309"/>
      <c r="BE1" s="309"/>
      <c r="BF1" s="309"/>
      <c r="BG1" s="309"/>
      <c r="BH1" s="309"/>
      <c r="BI1" s="309"/>
      <c r="BJ1" s="309"/>
    </row>
    <row r="2" spans="1:62" ht="21" customHeight="1" thickBot="1" x14ac:dyDescent="0.35">
      <c r="A2" s="166" t="s">
        <v>78</v>
      </c>
      <c r="B2" s="8">
        <v>192</v>
      </c>
      <c r="C2" s="8"/>
      <c r="I2" s="8"/>
      <c r="J2" s="8"/>
      <c r="K2" s="8"/>
      <c r="O2" s="8"/>
      <c r="P2" s="8"/>
      <c r="Q2" s="8"/>
      <c r="R2" s="8"/>
      <c r="S2" s="4" t="s">
        <v>99</v>
      </c>
      <c r="V2" s="8"/>
      <c r="W2" s="439" t="s">
        <v>6</v>
      </c>
      <c r="X2" s="440"/>
      <c r="Y2" s="440"/>
      <c r="AC2" s="8"/>
      <c r="AD2" s="439" t="s">
        <v>8</v>
      </c>
      <c r="AE2" s="439"/>
      <c r="AF2" s="439"/>
      <c r="AJ2" s="8"/>
      <c r="AK2" s="167"/>
      <c r="AL2" s="168"/>
      <c r="AM2" s="169"/>
      <c r="AN2" s="167"/>
      <c r="AO2" s="2"/>
      <c r="AP2" s="167"/>
      <c r="AQ2" s="167"/>
      <c r="AR2" s="167"/>
      <c r="AS2" s="309"/>
      <c r="AT2" s="309"/>
      <c r="AU2" s="309"/>
      <c r="AV2" s="309"/>
      <c r="AW2" s="309"/>
      <c r="AX2" s="309"/>
      <c r="AY2" s="309"/>
      <c r="AZ2" s="309"/>
      <c r="BA2" s="309"/>
      <c r="BB2" s="309"/>
      <c r="BC2" s="309"/>
      <c r="BD2" s="309"/>
      <c r="BE2" s="309"/>
      <c r="BF2" s="309"/>
      <c r="BG2" s="309"/>
      <c r="BH2" s="309"/>
      <c r="BI2" s="309"/>
      <c r="BJ2" s="309"/>
    </row>
    <row r="3" spans="1:62" s="154" customFormat="1" ht="24" customHeight="1" thickBot="1" x14ac:dyDescent="0.3">
      <c r="A3" s="46" t="s">
        <v>74</v>
      </c>
      <c r="B3" s="443"/>
      <c r="C3" s="448"/>
      <c r="D3" s="449"/>
      <c r="E3" s="450"/>
      <c r="F3" s="450"/>
      <c r="G3" s="450"/>
      <c r="H3" s="451"/>
      <c r="I3" s="443"/>
      <c r="J3" s="448"/>
      <c r="K3" s="449"/>
      <c r="L3" s="450"/>
      <c r="M3" s="450"/>
      <c r="N3" s="450"/>
      <c r="O3" s="451"/>
      <c r="P3" s="443"/>
      <c r="Q3" s="444"/>
      <c r="R3" s="445"/>
      <c r="S3" s="446"/>
      <c r="T3" s="446"/>
      <c r="U3" s="446"/>
      <c r="V3" s="447"/>
      <c r="W3" s="443"/>
      <c r="X3" s="448"/>
      <c r="Y3" s="449"/>
      <c r="Z3" s="450"/>
      <c r="AA3" s="450"/>
      <c r="AB3" s="450"/>
      <c r="AC3" s="451"/>
      <c r="AD3" s="443">
        <v>45231</v>
      </c>
      <c r="AE3" s="444"/>
      <c r="AF3" s="452" t="s">
        <v>38</v>
      </c>
      <c r="AG3" s="453"/>
      <c r="AH3" s="453"/>
      <c r="AI3" s="453"/>
      <c r="AJ3" s="454"/>
      <c r="AK3" s="319"/>
      <c r="AL3" s="320"/>
      <c r="AM3" s="237"/>
      <c r="AN3" s="106"/>
      <c r="AO3" s="89"/>
      <c r="AP3" s="202"/>
      <c r="AQ3" s="202"/>
      <c r="AR3" s="202"/>
      <c r="AS3" s="313"/>
    </row>
    <row r="4" spans="1:62" s="5" customFormat="1" ht="20.100000000000001" customHeight="1" x14ac:dyDescent="0.25">
      <c r="A4" s="244" t="s">
        <v>32</v>
      </c>
      <c r="B4" s="170"/>
      <c r="C4" s="43"/>
      <c r="D4" s="43"/>
      <c r="E4" s="224"/>
      <c r="F4" s="224"/>
      <c r="G4" s="224"/>
      <c r="H4" s="172"/>
      <c r="I4" s="42"/>
      <c r="J4" s="43"/>
      <c r="K4" s="43"/>
      <c r="L4" s="224"/>
      <c r="M4" s="224"/>
      <c r="N4" s="224"/>
      <c r="O4" s="172"/>
      <c r="P4" s="9"/>
      <c r="Q4" s="43"/>
      <c r="R4" s="10"/>
      <c r="S4" s="185"/>
      <c r="T4" s="185"/>
      <c r="U4" s="185"/>
      <c r="V4" s="171"/>
      <c r="W4" s="9"/>
      <c r="X4" s="43"/>
      <c r="Y4" s="10"/>
      <c r="Z4" s="185"/>
      <c r="AA4" s="185"/>
      <c r="AB4" s="185"/>
      <c r="AC4" s="171"/>
      <c r="AD4" s="7" t="s">
        <v>257</v>
      </c>
      <c r="AE4" s="43" t="s">
        <v>39</v>
      </c>
      <c r="AF4" s="6" t="s">
        <v>33</v>
      </c>
      <c r="AG4" s="185" t="s">
        <v>91</v>
      </c>
      <c r="AH4" s="185" t="s">
        <v>92</v>
      </c>
      <c r="AI4" s="185" t="s">
        <v>93</v>
      </c>
      <c r="AJ4" s="171" t="s">
        <v>52</v>
      </c>
      <c r="AM4" s="237"/>
      <c r="AN4" s="89"/>
      <c r="AO4" s="89"/>
      <c r="AP4" s="202"/>
      <c r="AQ4" s="202"/>
      <c r="AR4" s="202"/>
      <c r="AS4" s="313"/>
      <c r="AT4" s="41"/>
      <c r="AU4" s="41"/>
      <c r="AV4" s="41"/>
      <c r="AW4" s="41"/>
      <c r="AX4" s="41"/>
      <c r="AY4" s="41"/>
      <c r="AZ4" s="41"/>
      <c r="BA4" s="41"/>
      <c r="BB4" s="41"/>
      <c r="BC4" s="41"/>
      <c r="BD4" s="41"/>
      <c r="BE4" s="41"/>
      <c r="BF4" s="41"/>
      <c r="BG4" s="41"/>
      <c r="BH4" s="41"/>
      <c r="BI4" s="41"/>
      <c r="BJ4" s="41"/>
    </row>
    <row r="5" spans="1:62" s="173" customFormat="1" ht="20.100000000000001" customHeight="1" x14ac:dyDescent="0.25">
      <c r="A5" s="441" t="s">
        <v>3</v>
      </c>
      <c r="B5" s="455"/>
      <c r="C5" s="72"/>
      <c r="D5" s="72"/>
      <c r="E5" s="72"/>
      <c r="F5" s="72"/>
      <c r="G5" s="72"/>
      <c r="H5" s="226"/>
      <c r="I5" s="462"/>
      <c r="J5" s="152"/>
      <c r="K5" s="152"/>
      <c r="L5" s="72"/>
      <c r="M5" s="72"/>
      <c r="N5" s="72"/>
      <c r="O5" s="178"/>
      <c r="P5" s="476"/>
      <c r="Q5" s="152"/>
      <c r="R5" s="152"/>
      <c r="S5" s="72"/>
      <c r="T5" s="72"/>
      <c r="U5" s="72"/>
      <c r="V5" s="134"/>
      <c r="W5" s="455"/>
      <c r="X5" s="152"/>
      <c r="Y5" s="152"/>
      <c r="Z5" s="72"/>
      <c r="AA5" s="72"/>
      <c r="AB5" s="72"/>
      <c r="AC5" s="177"/>
      <c r="AD5" s="455" t="s">
        <v>63</v>
      </c>
      <c r="AE5" s="72" t="s">
        <v>9</v>
      </c>
      <c r="AF5" s="72">
        <v>120</v>
      </c>
      <c r="AG5" s="72">
        <f>AF5/20</f>
        <v>6</v>
      </c>
      <c r="AH5" s="72"/>
      <c r="AI5" s="72"/>
      <c r="AJ5" s="178"/>
    </row>
    <row r="6" spans="1:62" s="173" customFormat="1" ht="20.100000000000001" customHeight="1" x14ac:dyDescent="0.25">
      <c r="A6" s="442"/>
      <c r="B6" s="455"/>
      <c r="C6" s="72"/>
      <c r="D6" s="72"/>
      <c r="E6" s="72"/>
      <c r="F6" s="72"/>
      <c r="G6" s="72"/>
      <c r="H6" s="226"/>
      <c r="I6" s="463"/>
      <c r="J6" s="130"/>
      <c r="K6" s="130"/>
      <c r="L6" s="72"/>
      <c r="M6" s="72"/>
      <c r="N6" s="72"/>
      <c r="O6" s="178"/>
      <c r="P6" s="477"/>
      <c r="Q6" s="152"/>
      <c r="R6" s="152"/>
      <c r="S6" s="72"/>
      <c r="T6" s="72"/>
      <c r="U6" s="119"/>
      <c r="V6" s="134"/>
      <c r="W6" s="455"/>
      <c r="X6" s="152"/>
      <c r="Y6" s="130"/>
      <c r="Z6" s="72"/>
      <c r="AA6" s="72"/>
      <c r="AB6" s="72"/>
      <c r="AC6" s="222"/>
      <c r="AD6" s="455"/>
      <c r="AE6" s="72"/>
      <c r="AF6" s="72"/>
      <c r="AG6" s="72"/>
      <c r="AH6" s="72"/>
      <c r="AI6" s="72"/>
      <c r="AJ6" s="182"/>
    </row>
    <row r="7" spans="1:62" s="173" customFormat="1" ht="20.100000000000001" customHeight="1" x14ac:dyDescent="0.25">
      <c r="A7" s="441" t="s">
        <v>34</v>
      </c>
      <c r="B7" s="467"/>
      <c r="C7" s="204"/>
      <c r="D7" s="204"/>
      <c r="E7" s="119"/>
      <c r="F7" s="119"/>
      <c r="G7" s="119"/>
      <c r="H7" s="226"/>
      <c r="I7" s="464"/>
      <c r="J7" s="180"/>
      <c r="K7" s="180"/>
      <c r="L7" s="119"/>
      <c r="M7" s="119"/>
      <c r="N7" s="119"/>
      <c r="O7" s="179"/>
      <c r="P7" s="477"/>
      <c r="Q7" s="152"/>
      <c r="R7" s="152"/>
      <c r="S7" s="72"/>
      <c r="T7" s="119"/>
      <c r="U7" s="119"/>
      <c r="V7" s="134"/>
      <c r="W7" s="456"/>
      <c r="X7" s="106"/>
      <c r="Y7" s="131"/>
      <c r="Z7" s="119"/>
      <c r="AA7" s="119"/>
      <c r="AB7" s="119"/>
      <c r="AC7" s="129"/>
      <c r="AD7" s="467" t="s">
        <v>380</v>
      </c>
      <c r="AE7" s="691" t="s">
        <v>378</v>
      </c>
      <c r="AF7" s="658">
        <v>35</v>
      </c>
      <c r="AG7" s="587">
        <f>AF7/90</f>
        <v>0.3888888888888889</v>
      </c>
      <c r="AH7" s="658"/>
      <c r="AI7" s="658"/>
      <c r="AJ7" s="694"/>
      <c r="AL7" s="136"/>
    </row>
    <row r="8" spans="1:62" s="173" customFormat="1" ht="20.100000000000001" customHeight="1" x14ac:dyDescent="0.25">
      <c r="A8" s="441"/>
      <c r="B8" s="468"/>
      <c r="C8" s="204"/>
      <c r="D8" s="204"/>
      <c r="E8" s="119"/>
      <c r="F8" s="119"/>
      <c r="G8" s="119"/>
      <c r="H8" s="226"/>
      <c r="I8" s="464"/>
      <c r="J8" s="180"/>
      <c r="K8" s="180"/>
      <c r="L8" s="119"/>
      <c r="M8" s="119"/>
      <c r="N8" s="119"/>
      <c r="O8" s="179"/>
      <c r="P8" s="477"/>
      <c r="Q8" s="181"/>
      <c r="R8" s="51"/>
      <c r="S8" s="72"/>
      <c r="T8" s="72"/>
      <c r="U8" s="119"/>
      <c r="V8" s="134"/>
      <c r="W8" s="456"/>
      <c r="X8" s="131"/>
      <c r="Y8" s="131"/>
      <c r="Z8" s="119"/>
      <c r="AA8" s="119"/>
      <c r="AB8" s="119"/>
      <c r="AC8" s="129"/>
      <c r="AD8" s="468"/>
      <c r="AE8" s="690" t="s">
        <v>381</v>
      </c>
      <c r="AF8" s="683">
        <v>80</v>
      </c>
      <c r="AG8" s="692"/>
      <c r="AH8" s="692">
        <f>AF8/35</f>
        <v>2.2857142857142856</v>
      </c>
      <c r="AI8" s="692"/>
      <c r="AJ8" s="599"/>
      <c r="AL8" s="136"/>
    </row>
    <row r="9" spans="1:62" s="173" customFormat="1" ht="20.100000000000001" customHeight="1" x14ac:dyDescent="0.25">
      <c r="A9" s="441"/>
      <c r="B9" s="468"/>
      <c r="C9" s="204"/>
      <c r="D9" s="204"/>
      <c r="E9" s="119"/>
      <c r="F9" s="119"/>
      <c r="G9" s="119"/>
      <c r="H9" s="226"/>
      <c r="I9" s="464"/>
      <c r="J9" s="180"/>
      <c r="K9" s="180"/>
      <c r="L9" s="119"/>
      <c r="M9" s="119"/>
      <c r="N9" s="119"/>
      <c r="O9" s="3"/>
      <c r="P9" s="477"/>
      <c r="Q9" s="312"/>
      <c r="R9" s="152"/>
      <c r="S9" s="72"/>
      <c r="T9" s="119"/>
      <c r="U9" s="119"/>
      <c r="V9" s="134"/>
      <c r="W9" s="456"/>
      <c r="X9" s="131"/>
      <c r="Y9" s="131"/>
      <c r="Z9" s="119"/>
      <c r="AA9" s="119"/>
      <c r="AB9" s="119"/>
      <c r="AC9" s="129"/>
      <c r="AD9" s="468"/>
      <c r="AE9" s="682" t="s">
        <v>382</v>
      </c>
      <c r="AF9" s="683">
        <v>15</v>
      </c>
      <c r="AG9" s="692"/>
      <c r="AH9" s="692"/>
      <c r="AI9" s="692">
        <f>AF9/100</f>
        <v>0.15</v>
      </c>
      <c r="AJ9" s="599"/>
      <c r="AL9" s="136"/>
      <c r="AT9" s="136"/>
    </row>
    <row r="10" spans="1:62" s="173" customFormat="1" ht="20.100000000000001" customHeight="1" x14ac:dyDescent="0.25">
      <c r="A10" s="441"/>
      <c r="B10" s="468"/>
      <c r="C10" s="204"/>
      <c r="D10" s="204"/>
      <c r="E10" s="119"/>
      <c r="F10" s="119"/>
      <c r="G10" s="119"/>
      <c r="H10" s="226"/>
      <c r="I10" s="464"/>
      <c r="J10" s="180"/>
      <c r="K10" s="180"/>
      <c r="L10" s="119"/>
      <c r="M10" s="119"/>
      <c r="N10" s="119"/>
      <c r="O10" s="3"/>
      <c r="P10" s="477"/>
      <c r="Q10" s="152"/>
      <c r="R10" s="131"/>
      <c r="S10" s="72"/>
      <c r="T10" s="119"/>
      <c r="U10" s="119"/>
      <c r="V10" s="134"/>
      <c r="W10" s="456"/>
      <c r="X10" s="131"/>
      <c r="Y10" s="152"/>
      <c r="Z10" s="119"/>
      <c r="AA10" s="119"/>
      <c r="AB10" s="119"/>
      <c r="AC10" s="129"/>
      <c r="AD10" s="468"/>
      <c r="AE10" s="682" t="s">
        <v>389</v>
      </c>
      <c r="AF10" s="683">
        <v>5</v>
      </c>
      <c r="AG10" s="692"/>
      <c r="AH10" s="692"/>
      <c r="AI10" s="692">
        <f>AF10/100</f>
        <v>0.05</v>
      </c>
      <c r="AJ10" s="599"/>
      <c r="AL10" s="136"/>
      <c r="AM10" s="237"/>
      <c r="AN10" s="202"/>
      <c r="AO10" s="202"/>
      <c r="AP10" s="41"/>
      <c r="AQ10" s="41"/>
      <c r="AR10" s="202"/>
      <c r="AS10" s="313"/>
      <c r="AT10" s="136"/>
    </row>
    <row r="11" spans="1:62" s="173" customFormat="1" ht="20.100000000000001" customHeight="1" x14ac:dyDescent="0.25">
      <c r="A11" s="441"/>
      <c r="B11" s="469"/>
      <c r="C11" s="204"/>
      <c r="D11" s="204"/>
      <c r="E11" s="119"/>
      <c r="F11" s="119"/>
      <c r="G11" s="119"/>
      <c r="H11" s="226"/>
      <c r="I11" s="464"/>
      <c r="J11" s="180"/>
      <c r="K11" s="180"/>
      <c r="L11" s="119"/>
      <c r="M11" s="119"/>
      <c r="N11" s="119"/>
      <c r="O11" s="3"/>
      <c r="P11" s="478"/>
      <c r="Q11" s="152"/>
      <c r="R11" s="152"/>
      <c r="S11" s="119"/>
      <c r="T11" s="119"/>
      <c r="U11" s="119"/>
      <c r="V11" s="134"/>
      <c r="W11" s="456"/>
      <c r="X11" s="131"/>
      <c r="Y11" s="131"/>
      <c r="Z11" s="119"/>
      <c r="AA11" s="119"/>
      <c r="AB11" s="119"/>
      <c r="AC11" s="129"/>
      <c r="AD11" s="469"/>
      <c r="AE11" s="682"/>
      <c r="AF11" s="683"/>
      <c r="AG11" s="692"/>
      <c r="AH11" s="692"/>
      <c r="AI11" s="692"/>
      <c r="AJ11" s="599"/>
      <c r="AL11" s="123"/>
      <c r="AM11" s="237"/>
      <c r="AN11" s="202"/>
      <c r="AO11" s="202"/>
      <c r="AP11" s="309"/>
      <c r="AQ11" s="202"/>
      <c r="AR11" s="309"/>
      <c r="AS11" s="313"/>
      <c r="AT11" s="136"/>
    </row>
    <row r="12" spans="1:62" s="173" customFormat="1" ht="20.100000000000001" customHeight="1" x14ac:dyDescent="0.25">
      <c r="A12" s="485" t="s">
        <v>35</v>
      </c>
      <c r="B12" s="476"/>
      <c r="C12" s="203"/>
      <c r="D12" s="131"/>
      <c r="E12" s="113"/>
      <c r="F12" s="113"/>
      <c r="G12" s="119"/>
      <c r="H12" s="226"/>
      <c r="I12" s="476"/>
      <c r="J12" s="180"/>
      <c r="K12" s="180"/>
      <c r="L12" s="113"/>
      <c r="M12" s="113"/>
      <c r="N12" s="119"/>
      <c r="O12" s="178"/>
      <c r="P12" s="457"/>
      <c r="Q12" s="119"/>
      <c r="R12" s="119"/>
      <c r="S12" s="281"/>
      <c r="T12" s="281"/>
      <c r="U12" s="282"/>
      <c r="V12" s="159"/>
      <c r="W12" s="476"/>
      <c r="X12" s="119"/>
      <c r="Y12" s="119"/>
      <c r="Z12" s="113"/>
      <c r="AA12" s="113"/>
      <c r="AB12" s="119"/>
      <c r="AC12" s="134"/>
      <c r="AD12" s="467" t="s">
        <v>383</v>
      </c>
      <c r="AE12" s="691" t="s">
        <v>379</v>
      </c>
      <c r="AF12" s="681">
        <v>70</v>
      </c>
      <c r="AG12" s="693"/>
      <c r="AH12" s="693"/>
      <c r="AI12" s="692">
        <f>AF12/100</f>
        <v>0.7</v>
      </c>
      <c r="AJ12" s="599"/>
      <c r="AM12" s="237"/>
      <c r="AN12" s="89"/>
      <c r="AO12" s="89"/>
      <c r="AP12" s="309"/>
      <c r="AQ12" s="309"/>
      <c r="AR12" s="309"/>
      <c r="AS12" s="313"/>
      <c r="AT12" s="136"/>
    </row>
    <row r="13" spans="1:62" s="173" customFormat="1" ht="20.100000000000001" customHeight="1" x14ac:dyDescent="0.25">
      <c r="A13" s="441"/>
      <c r="B13" s="477"/>
      <c r="C13" s="152"/>
      <c r="D13" s="152"/>
      <c r="E13" s="113"/>
      <c r="F13" s="113"/>
      <c r="G13" s="119"/>
      <c r="H13" s="226"/>
      <c r="I13" s="477"/>
      <c r="J13" s="112"/>
      <c r="K13" s="72"/>
      <c r="L13" s="113"/>
      <c r="M13" s="119"/>
      <c r="N13" s="113"/>
      <c r="O13" s="178"/>
      <c r="P13" s="458"/>
      <c r="Q13" s="314"/>
      <c r="R13" s="152"/>
      <c r="S13" s="268"/>
      <c r="T13" s="186"/>
      <c r="U13" s="119"/>
      <c r="V13" s="134"/>
      <c r="W13" s="477"/>
      <c r="X13" s="203"/>
      <c r="Y13" s="119"/>
      <c r="Z13" s="113"/>
      <c r="AA13" s="217"/>
      <c r="AB13" s="119"/>
      <c r="AC13" s="134"/>
      <c r="AD13" s="468"/>
      <c r="AE13" s="691" t="s">
        <v>59</v>
      </c>
      <c r="AF13" s="681">
        <v>10</v>
      </c>
      <c r="AG13" s="693"/>
      <c r="AH13" s="693">
        <f>AF13/35</f>
        <v>0.2857142857142857</v>
      </c>
      <c r="AI13" s="693"/>
      <c r="AJ13" s="599"/>
      <c r="AL13" s="136"/>
      <c r="AM13" s="279"/>
      <c r="AN13" s="89"/>
      <c r="AO13" s="313"/>
      <c r="AP13" s="11"/>
      <c r="AQ13" s="11"/>
      <c r="AR13" s="202"/>
      <c r="AS13" s="313"/>
      <c r="AT13" s="136"/>
      <c r="AU13" s="136"/>
    </row>
    <row r="14" spans="1:62" s="173" customFormat="1" ht="20.100000000000001" customHeight="1" x14ac:dyDescent="0.25">
      <c r="A14" s="441"/>
      <c r="B14" s="477"/>
      <c r="C14" s="131"/>
      <c r="D14" s="152"/>
      <c r="E14" s="60"/>
      <c r="F14" s="60"/>
      <c r="G14" s="119"/>
      <c r="H14" s="226"/>
      <c r="I14" s="477"/>
      <c r="J14" s="119"/>
      <c r="K14" s="72"/>
      <c r="L14" s="60"/>
      <c r="M14" s="60"/>
      <c r="N14" s="119"/>
      <c r="O14" s="182"/>
      <c r="P14" s="458"/>
      <c r="Q14" s="260"/>
      <c r="R14" s="260"/>
      <c r="S14" s="249"/>
      <c r="T14" s="119"/>
      <c r="U14" s="249"/>
      <c r="V14" s="134"/>
      <c r="W14" s="477"/>
      <c r="X14" s="119"/>
      <c r="Y14" s="119"/>
      <c r="Z14" s="113"/>
      <c r="AA14" s="113"/>
      <c r="AB14" s="119"/>
      <c r="AC14" s="134"/>
      <c r="AD14" s="468"/>
      <c r="AE14" s="691" t="s">
        <v>384</v>
      </c>
      <c r="AF14" s="683" t="s">
        <v>385</v>
      </c>
      <c r="AG14" s="693"/>
      <c r="AH14" s="693"/>
      <c r="AI14" s="692"/>
      <c r="AJ14" s="599"/>
      <c r="AL14" s="136"/>
      <c r="AM14" s="279"/>
      <c r="AN14" s="117"/>
      <c r="AO14" s="313"/>
      <c r="AP14" s="11"/>
      <c r="AQ14" s="11"/>
      <c r="AR14" s="11"/>
      <c r="AS14" s="313"/>
      <c r="AT14" s="136"/>
      <c r="AU14" s="136"/>
    </row>
    <row r="15" spans="1:62" s="173" customFormat="1" ht="20.100000000000001" customHeight="1" x14ac:dyDescent="0.25">
      <c r="A15" s="441"/>
      <c r="B15" s="477"/>
      <c r="C15" s="131"/>
      <c r="D15" s="152"/>
      <c r="E15" s="60"/>
      <c r="F15" s="60"/>
      <c r="G15" s="119"/>
      <c r="H15" s="226"/>
      <c r="I15" s="477"/>
      <c r="J15" s="112"/>
      <c r="K15" s="112"/>
      <c r="L15" s="60"/>
      <c r="M15" s="60"/>
      <c r="N15" s="60"/>
      <c r="O15" s="182"/>
      <c r="P15" s="458"/>
      <c r="Q15" s="152"/>
      <c r="R15" s="152"/>
      <c r="S15" s="249"/>
      <c r="T15" s="119"/>
      <c r="U15" s="249"/>
      <c r="V15" s="134"/>
      <c r="W15" s="477"/>
      <c r="X15" s="119"/>
      <c r="Y15" s="119"/>
      <c r="Z15" s="60"/>
      <c r="AA15" s="119"/>
      <c r="AB15" s="60"/>
      <c r="AC15" s="134"/>
      <c r="AD15" s="468"/>
      <c r="AE15" s="691"/>
      <c r="AF15" s="681"/>
      <c r="AG15" s="693"/>
      <c r="AH15" s="693"/>
      <c r="AI15" s="693"/>
      <c r="AJ15" s="599"/>
      <c r="AL15" s="136"/>
      <c r="AM15" s="279"/>
      <c r="AN15" s="107"/>
      <c r="AO15" s="89"/>
      <c r="AP15" s="11"/>
      <c r="AQ15" s="11"/>
      <c r="AR15" s="11"/>
      <c r="AS15" s="313"/>
      <c r="AT15" s="136"/>
      <c r="AU15" s="136"/>
    </row>
    <row r="16" spans="1:62" s="173" customFormat="1" ht="20.100000000000001" customHeight="1" x14ac:dyDescent="0.25">
      <c r="A16" s="441"/>
      <c r="B16" s="478"/>
      <c r="C16" s="131"/>
      <c r="D16" s="152"/>
      <c r="E16" s="60"/>
      <c r="F16" s="60"/>
      <c r="G16" s="60"/>
      <c r="H16" s="226"/>
      <c r="I16" s="478"/>
      <c r="J16" s="112"/>
      <c r="K16" s="112"/>
      <c r="L16" s="60"/>
      <c r="M16" s="60"/>
      <c r="N16" s="60"/>
      <c r="O16" s="182"/>
      <c r="P16" s="459"/>
      <c r="Q16" s="121"/>
      <c r="R16" s="273"/>
      <c r="S16" s="121"/>
      <c r="T16" s="121"/>
      <c r="U16" s="249"/>
      <c r="V16" s="134"/>
      <c r="W16" s="478"/>
      <c r="X16" s="131"/>
      <c r="Y16" s="131"/>
      <c r="Z16" s="60"/>
      <c r="AA16" s="60"/>
      <c r="AB16" s="60"/>
      <c r="AC16" s="134"/>
      <c r="AD16" s="469"/>
      <c r="AE16" s="681"/>
      <c r="AF16" s="681"/>
      <c r="AG16" s="693"/>
      <c r="AH16" s="693"/>
      <c r="AI16" s="693"/>
      <c r="AJ16" s="599"/>
      <c r="AL16" s="136"/>
      <c r="AM16" s="279"/>
      <c r="AN16" s="107"/>
      <c r="AO16" s="313"/>
      <c r="AP16" s="11"/>
      <c r="AQ16" s="11"/>
      <c r="AR16" s="11"/>
      <c r="AS16" s="313"/>
      <c r="AT16" s="136"/>
      <c r="AU16" s="136"/>
      <c r="AV16" s="174"/>
      <c r="AW16" s="174"/>
      <c r="AX16" s="174"/>
    </row>
    <row r="17" spans="1:62" ht="20.100000000000001" customHeight="1" x14ac:dyDescent="0.25">
      <c r="A17" s="482" t="s">
        <v>46</v>
      </c>
      <c r="B17" s="476"/>
      <c r="C17" s="131"/>
      <c r="D17" s="152"/>
      <c r="E17" s="189"/>
      <c r="F17" s="189"/>
      <c r="G17" s="119"/>
      <c r="H17" s="45"/>
      <c r="I17" s="473"/>
      <c r="J17" s="131"/>
      <c r="K17" s="131"/>
      <c r="L17" s="186"/>
      <c r="M17" s="186"/>
      <c r="N17" s="119"/>
      <c r="O17" s="3"/>
      <c r="P17" s="457"/>
      <c r="Q17" s="152"/>
      <c r="R17" s="152"/>
      <c r="S17" s="60"/>
      <c r="T17" s="60"/>
      <c r="U17" s="119"/>
      <c r="V17" s="134"/>
      <c r="W17" s="467"/>
      <c r="X17" s="131"/>
      <c r="Y17" s="152"/>
      <c r="Z17" s="186"/>
      <c r="AA17" s="186"/>
      <c r="AB17" s="119"/>
      <c r="AC17" s="134"/>
      <c r="AD17" s="473" t="s">
        <v>119</v>
      </c>
      <c r="AE17" s="623" t="s">
        <v>83</v>
      </c>
      <c r="AF17" s="634">
        <v>75</v>
      </c>
      <c r="AG17" s="634"/>
      <c r="AH17" s="676"/>
      <c r="AI17" s="612">
        <f>AF17/100</f>
        <v>0.75</v>
      </c>
      <c r="AJ17" s="688"/>
      <c r="AL17" s="309"/>
      <c r="AM17" s="279"/>
      <c r="AN17" s="107"/>
      <c r="AO17" s="313"/>
      <c r="AP17" s="11"/>
      <c r="AQ17" s="11"/>
      <c r="AR17" s="11"/>
      <c r="AS17" s="313"/>
      <c r="AT17" s="31"/>
      <c r="AU17" s="11"/>
      <c r="AV17" s="89"/>
      <c r="AW17" s="313"/>
      <c r="AX17" s="164"/>
      <c r="AY17" s="11"/>
      <c r="AZ17" s="158"/>
      <c r="BA17" s="158"/>
      <c r="BB17" s="31"/>
      <c r="BC17" s="11"/>
      <c r="BD17" s="11"/>
      <c r="BE17" s="309"/>
      <c r="BF17" s="31"/>
      <c r="BG17" s="11"/>
      <c r="BH17" s="158"/>
      <c r="BI17" s="309"/>
      <c r="BJ17" s="309"/>
    </row>
    <row r="18" spans="1:62" ht="20.100000000000001" customHeight="1" x14ac:dyDescent="0.25">
      <c r="A18" s="483"/>
      <c r="B18" s="477"/>
      <c r="C18" s="479"/>
      <c r="D18" s="131"/>
      <c r="E18" s="189"/>
      <c r="F18" s="189"/>
      <c r="G18" s="189"/>
      <c r="H18" s="45"/>
      <c r="I18" s="474"/>
      <c r="J18" s="470"/>
      <c r="K18" s="131"/>
      <c r="L18" s="186"/>
      <c r="M18" s="186"/>
      <c r="N18" s="186"/>
      <c r="O18" s="3"/>
      <c r="P18" s="458"/>
      <c r="Q18" s="203"/>
      <c r="R18" s="133"/>
      <c r="S18" s="186"/>
      <c r="T18" s="186"/>
      <c r="U18" s="186"/>
      <c r="V18" s="134"/>
      <c r="W18" s="468"/>
      <c r="X18" s="479"/>
      <c r="Y18" s="152"/>
      <c r="Z18" s="186"/>
      <c r="AA18" s="186"/>
      <c r="AB18" s="186"/>
      <c r="AC18" s="134"/>
      <c r="AD18" s="474"/>
      <c r="AE18" s="479" t="s">
        <v>98</v>
      </c>
      <c r="AF18" s="623"/>
      <c r="AG18" s="634"/>
      <c r="AH18" s="676"/>
      <c r="AI18" s="646"/>
      <c r="AJ18" s="688"/>
      <c r="AL18" s="309"/>
      <c r="AM18" s="237"/>
      <c r="AN18" s="89"/>
      <c r="AO18" s="313"/>
      <c r="AP18" s="11"/>
      <c r="AQ18" s="11"/>
      <c r="AR18" s="202"/>
      <c r="AS18" s="313"/>
      <c r="AT18" s="31"/>
      <c r="AU18" s="30"/>
      <c r="AV18" s="89"/>
      <c r="AW18" s="313"/>
      <c r="AX18" s="164"/>
      <c r="AY18" s="30"/>
      <c r="AZ18" s="11"/>
      <c r="BA18" s="158"/>
      <c r="BB18" s="31"/>
      <c r="BC18" s="30"/>
      <c r="BD18" s="11"/>
      <c r="BE18" s="309"/>
      <c r="BF18" s="31"/>
      <c r="BG18" s="30"/>
      <c r="BH18" s="11"/>
      <c r="BI18" s="309"/>
      <c r="BJ18" s="309"/>
    </row>
    <row r="19" spans="1:62" ht="20.100000000000001" customHeight="1" x14ac:dyDescent="0.25">
      <c r="A19" s="483"/>
      <c r="B19" s="477"/>
      <c r="C19" s="480"/>
      <c r="D19" s="131"/>
      <c r="E19" s="189"/>
      <c r="F19" s="189"/>
      <c r="G19" s="189"/>
      <c r="H19" s="45"/>
      <c r="I19" s="474"/>
      <c r="J19" s="471"/>
      <c r="K19" s="131"/>
      <c r="L19" s="186"/>
      <c r="M19" s="186"/>
      <c r="N19" s="186"/>
      <c r="O19" s="3"/>
      <c r="P19" s="458"/>
      <c r="Q19" s="207"/>
      <c r="R19" s="131"/>
      <c r="S19" s="186"/>
      <c r="T19" s="186"/>
      <c r="U19" s="186"/>
      <c r="V19" s="134"/>
      <c r="W19" s="468"/>
      <c r="X19" s="488"/>
      <c r="Y19" s="131"/>
      <c r="Z19" s="186"/>
      <c r="AA19" s="186"/>
      <c r="AB19" s="186"/>
      <c r="AC19" s="134"/>
      <c r="AD19" s="474"/>
      <c r="AE19" s="480"/>
      <c r="AF19" s="623"/>
      <c r="AG19" s="634"/>
      <c r="AH19" s="676"/>
      <c r="AI19" s="646"/>
      <c r="AJ19" s="688"/>
      <c r="AL19" s="309"/>
      <c r="AM19" s="237"/>
      <c r="AN19" s="89"/>
      <c r="AO19" s="313"/>
      <c r="AP19" s="11"/>
      <c r="AQ19" s="11"/>
      <c r="AR19" s="11"/>
      <c r="AS19" s="313"/>
      <c r="AT19" s="31"/>
      <c r="AU19" s="30"/>
      <c r="AV19" s="89"/>
      <c r="AW19" s="313"/>
      <c r="AX19" s="164"/>
      <c r="AY19" s="30"/>
      <c r="AZ19" s="11"/>
      <c r="BA19" s="158"/>
      <c r="BB19" s="31"/>
      <c r="BC19" s="30"/>
      <c r="BD19" s="11"/>
      <c r="BE19" s="309"/>
      <c r="BF19" s="31"/>
      <c r="BG19" s="30"/>
      <c r="BH19" s="11"/>
      <c r="BI19" s="309"/>
      <c r="BJ19" s="309"/>
    </row>
    <row r="20" spans="1:62" ht="20.100000000000001" customHeight="1" x14ac:dyDescent="0.25">
      <c r="A20" s="483"/>
      <c r="B20" s="477"/>
      <c r="C20" s="480"/>
      <c r="D20" s="131"/>
      <c r="E20" s="189"/>
      <c r="F20" s="189"/>
      <c r="G20" s="189"/>
      <c r="H20" s="45"/>
      <c r="I20" s="474"/>
      <c r="J20" s="471"/>
      <c r="K20" s="131"/>
      <c r="L20" s="186"/>
      <c r="M20" s="186"/>
      <c r="N20" s="186"/>
      <c r="O20" s="3"/>
      <c r="P20" s="458"/>
      <c r="Q20" s="207"/>
      <c r="R20" s="152"/>
      <c r="S20" s="186"/>
      <c r="T20" s="186"/>
      <c r="U20" s="186"/>
      <c r="V20" s="134"/>
      <c r="W20" s="468"/>
      <c r="X20" s="488"/>
      <c r="Y20" s="152"/>
      <c r="Z20" s="186"/>
      <c r="AA20" s="186"/>
      <c r="AB20" s="186"/>
      <c r="AC20" s="134"/>
      <c r="AD20" s="474"/>
      <c r="AE20" s="480"/>
      <c r="AF20" s="623"/>
      <c r="AG20" s="634"/>
      <c r="AH20" s="676"/>
      <c r="AI20" s="646"/>
      <c r="AJ20" s="688"/>
      <c r="AL20" s="309"/>
      <c r="AM20" s="237"/>
      <c r="AN20" s="89"/>
      <c r="AO20" s="313"/>
      <c r="AP20" s="11"/>
      <c r="AQ20" s="11"/>
      <c r="AR20" s="202"/>
      <c r="AS20" s="313"/>
      <c r="AT20" s="31"/>
      <c r="AU20" s="30"/>
      <c r="AV20" s="89"/>
      <c r="AW20" s="313"/>
      <c r="AX20" s="164"/>
      <c r="AY20" s="30"/>
      <c r="AZ20" s="158"/>
      <c r="BA20" s="158"/>
      <c r="BB20" s="31"/>
      <c r="BC20" s="30"/>
      <c r="BD20" s="11"/>
      <c r="BE20" s="309"/>
      <c r="BF20" s="31"/>
      <c r="BG20" s="30"/>
      <c r="BH20" s="158"/>
      <c r="BI20" s="309"/>
      <c r="BJ20" s="309"/>
    </row>
    <row r="21" spans="1:62" ht="20.100000000000001" customHeight="1" x14ac:dyDescent="0.25">
      <c r="A21" s="484"/>
      <c r="B21" s="478"/>
      <c r="C21" s="481"/>
      <c r="D21" s="131"/>
      <c r="E21" s="189"/>
      <c r="F21" s="189"/>
      <c r="G21" s="189"/>
      <c r="H21" s="45"/>
      <c r="I21" s="475"/>
      <c r="J21" s="472"/>
      <c r="K21" s="131"/>
      <c r="L21" s="186"/>
      <c r="M21" s="186"/>
      <c r="N21" s="186"/>
      <c r="O21" s="3"/>
      <c r="P21" s="459"/>
      <c r="Q21" s="207"/>
      <c r="R21" s="152"/>
      <c r="S21" s="186"/>
      <c r="T21" s="186"/>
      <c r="U21" s="186"/>
      <c r="V21" s="134"/>
      <c r="W21" s="469"/>
      <c r="X21" s="489"/>
      <c r="Y21" s="152"/>
      <c r="Z21" s="186"/>
      <c r="AA21" s="186"/>
      <c r="AB21" s="186"/>
      <c r="AC21" s="134"/>
      <c r="AD21" s="475"/>
      <c r="AE21" s="480"/>
      <c r="AF21" s="623"/>
      <c r="AG21" s="634"/>
      <c r="AH21" s="676"/>
      <c r="AI21" s="646"/>
      <c r="AJ21" s="688"/>
      <c r="AL21" s="309"/>
      <c r="AM21" s="237"/>
      <c r="AN21" s="89"/>
      <c r="AO21" s="89"/>
      <c r="AP21" s="11"/>
      <c r="AQ21" s="11"/>
      <c r="AR21" s="11"/>
      <c r="AS21" s="313"/>
      <c r="AT21" s="31"/>
      <c r="AU21" s="30"/>
      <c r="AV21" s="89"/>
      <c r="AW21" s="313"/>
      <c r="AX21" s="164"/>
      <c r="AY21" s="30"/>
      <c r="AZ21" s="158"/>
      <c r="BA21" s="158"/>
      <c r="BB21" s="31"/>
      <c r="BC21" s="30"/>
      <c r="BD21" s="11"/>
      <c r="BE21" s="309"/>
      <c r="BF21" s="31"/>
      <c r="BG21" s="30"/>
      <c r="BH21" s="158"/>
      <c r="BI21" s="309"/>
      <c r="BJ21" s="309"/>
    </row>
    <row r="22" spans="1:62" ht="20.100000000000001" customHeight="1" x14ac:dyDescent="0.25">
      <c r="A22" s="490" t="s">
        <v>37</v>
      </c>
      <c r="B22" s="500"/>
      <c r="C22" s="72"/>
      <c r="D22" s="72"/>
      <c r="E22" s="186"/>
      <c r="F22" s="186"/>
      <c r="G22" s="119"/>
      <c r="H22" s="45"/>
      <c r="I22" s="476"/>
      <c r="J22" s="152"/>
      <c r="K22" s="152"/>
      <c r="L22" s="186"/>
      <c r="M22" s="186"/>
      <c r="N22" s="119"/>
      <c r="O22" s="179"/>
      <c r="P22" s="456"/>
      <c r="Q22" s="131"/>
      <c r="R22" s="152"/>
      <c r="S22" s="294"/>
      <c r="T22" s="186"/>
      <c r="U22" s="119"/>
      <c r="V22" s="134"/>
      <c r="W22" s="476"/>
      <c r="X22" s="131"/>
      <c r="Y22" s="152"/>
      <c r="Z22" s="186"/>
      <c r="AA22" s="186"/>
      <c r="AB22" s="119"/>
      <c r="AC22" s="129"/>
      <c r="AD22" s="476" t="s">
        <v>386</v>
      </c>
      <c r="AE22" s="627" t="s">
        <v>387</v>
      </c>
      <c r="AF22" s="624">
        <v>20</v>
      </c>
      <c r="AG22" s="587">
        <f>AF22/85</f>
        <v>0.23529411764705882</v>
      </c>
      <c r="AH22" s="646"/>
      <c r="AI22" s="612"/>
      <c r="AJ22" s="688"/>
      <c r="AL22" s="132"/>
      <c r="AM22" s="237"/>
      <c r="AN22" s="89"/>
      <c r="AO22" s="89"/>
      <c r="AP22" s="11"/>
      <c r="AQ22" s="11"/>
      <c r="AR22" s="11"/>
      <c r="AS22" s="313"/>
      <c r="AT22" s="124"/>
      <c r="AU22" s="158"/>
      <c r="AV22" s="313"/>
      <c r="AW22" s="126"/>
      <c r="AX22" s="127"/>
      <c r="AY22" s="11"/>
      <c r="AZ22" s="11"/>
      <c r="BA22" s="158"/>
      <c r="BB22" s="487"/>
      <c r="BC22" s="11"/>
      <c r="BD22" s="11"/>
      <c r="BE22" s="309"/>
      <c r="BF22" s="486"/>
      <c r="BG22" s="12"/>
      <c r="BH22" s="12"/>
      <c r="BI22" s="309"/>
      <c r="BJ22" s="309"/>
    </row>
    <row r="23" spans="1:62" ht="20.100000000000001" customHeight="1" x14ac:dyDescent="0.25">
      <c r="A23" s="490"/>
      <c r="B23" s="500"/>
      <c r="C23" s="112"/>
      <c r="D23" s="72"/>
      <c r="E23" s="72"/>
      <c r="F23" s="186"/>
      <c r="G23" s="186"/>
      <c r="H23" s="45"/>
      <c r="I23" s="477"/>
      <c r="J23" s="131"/>
      <c r="K23" s="152"/>
      <c r="L23" s="186"/>
      <c r="M23" s="228"/>
      <c r="N23" s="186"/>
      <c r="O23" s="178"/>
      <c r="P23" s="456"/>
      <c r="Q23" s="131"/>
      <c r="R23" s="152"/>
      <c r="S23" s="186"/>
      <c r="T23" s="217"/>
      <c r="U23" s="186"/>
      <c r="V23" s="134"/>
      <c r="W23" s="477"/>
      <c r="X23" s="131"/>
      <c r="Y23" s="152"/>
      <c r="Z23" s="186"/>
      <c r="AA23" s="294"/>
      <c r="AB23" s="119"/>
      <c r="AC23" s="129"/>
      <c r="AD23" s="477"/>
      <c r="AE23" s="627" t="s">
        <v>388</v>
      </c>
      <c r="AF23" s="624">
        <v>15</v>
      </c>
      <c r="AG23" s="587"/>
      <c r="AH23" s="664"/>
      <c r="AI23" s="646"/>
      <c r="AJ23" s="688"/>
      <c r="AL23" s="309"/>
      <c r="AM23" s="313"/>
      <c r="AN23" s="313"/>
      <c r="AO23" s="313"/>
      <c r="AP23" s="115"/>
      <c r="AQ23" s="115"/>
      <c r="AR23" s="115"/>
      <c r="AS23" s="313"/>
      <c r="AT23" s="124"/>
      <c r="AU23" s="11"/>
      <c r="AV23" s="313"/>
      <c r="AW23" s="126"/>
      <c r="AX23" s="127"/>
      <c r="AY23" s="11"/>
      <c r="AZ23" s="11"/>
      <c r="BA23" s="158"/>
      <c r="BB23" s="487"/>
      <c r="BC23" s="11"/>
      <c r="BD23" s="11"/>
      <c r="BE23" s="309"/>
      <c r="BF23" s="486"/>
      <c r="BG23" s="158"/>
      <c r="BH23" s="158"/>
      <c r="BI23" s="309"/>
      <c r="BJ23" s="309"/>
    </row>
    <row r="24" spans="1:62" ht="20.100000000000001" customHeight="1" x14ac:dyDescent="0.25">
      <c r="A24" s="490"/>
      <c r="B24" s="500"/>
      <c r="C24" s="119"/>
      <c r="D24" s="119"/>
      <c r="E24" s="186"/>
      <c r="F24" s="186"/>
      <c r="G24" s="186"/>
      <c r="H24" s="45"/>
      <c r="I24" s="477"/>
      <c r="J24" s="119"/>
      <c r="K24" s="72"/>
      <c r="L24" s="60"/>
      <c r="M24" s="60"/>
      <c r="N24" s="119"/>
      <c r="O24" s="182"/>
      <c r="P24" s="456"/>
      <c r="Q24" s="131"/>
      <c r="R24" s="152"/>
      <c r="S24" s="261"/>
      <c r="T24" s="261"/>
      <c r="U24" s="119"/>
      <c r="V24" s="134"/>
      <c r="W24" s="477"/>
      <c r="X24" s="131"/>
      <c r="Y24" s="152"/>
      <c r="Z24" s="186"/>
      <c r="AA24" s="186"/>
      <c r="AB24" s="119"/>
      <c r="AC24" s="129"/>
      <c r="AD24" s="477"/>
      <c r="AE24" s="634" t="s">
        <v>53</v>
      </c>
      <c r="AF24" s="634">
        <v>8</v>
      </c>
      <c r="AG24" s="649"/>
      <c r="AH24" s="612"/>
      <c r="AI24" s="612">
        <f>AF24/100</f>
        <v>0.08</v>
      </c>
      <c r="AJ24" s="688"/>
      <c r="AL24" s="309"/>
      <c r="AM24" s="313"/>
      <c r="AN24" s="313"/>
      <c r="AO24" s="115"/>
      <c r="AP24" s="89"/>
      <c r="AQ24" s="89"/>
      <c r="AR24" s="89"/>
      <c r="AS24" s="313"/>
      <c r="AT24" s="124"/>
      <c r="AU24" s="11"/>
      <c r="AV24" s="89"/>
      <c r="AW24" s="126"/>
      <c r="AX24" s="127"/>
      <c r="AY24" s="11"/>
      <c r="AZ24" s="11"/>
      <c r="BA24" s="158"/>
      <c r="BB24" s="487"/>
      <c r="BC24" s="11"/>
      <c r="BD24" s="11"/>
      <c r="BE24" s="309"/>
      <c r="BF24" s="486"/>
      <c r="BG24" s="11"/>
      <c r="BH24" s="158"/>
      <c r="BI24" s="309"/>
      <c r="BJ24" s="309"/>
    </row>
    <row r="25" spans="1:62" ht="20.100000000000001" customHeight="1" x14ac:dyDescent="0.25">
      <c r="A25" s="490"/>
      <c r="B25" s="500"/>
      <c r="C25" s="112"/>
      <c r="D25" s="112"/>
      <c r="E25" s="186"/>
      <c r="F25" s="186"/>
      <c r="G25" s="186"/>
      <c r="H25" s="45"/>
      <c r="I25" s="477"/>
      <c r="J25" s="131"/>
      <c r="K25" s="152"/>
      <c r="L25" s="186"/>
      <c r="M25" s="186"/>
      <c r="N25" s="186"/>
      <c r="O25" s="182"/>
      <c r="P25" s="456"/>
      <c r="Q25" s="131"/>
      <c r="R25" s="131"/>
      <c r="S25" s="186"/>
      <c r="T25" s="186"/>
      <c r="U25" s="186"/>
      <c r="V25" s="134"/>
      <c r="W25" s="477"/>
      <c r="X25" s="131"/>
      <c r="Y25" s="131"/>
      <c r="Z25" s="186"/>
      <c r="AA25" s="186"/>
      <c r="AB25" s="186"/>
      <c r="AC25" s="129"/>
      <c r="AD25" s="477"/>
      <c r="AE25" s="627"/>
      <c r="AF25" s="624"/>
      <c r="AG25" s="646"/>
      <c r="AH25" s="646"/>
      <c r="AI25" s="612"/>
      <c r="AJ25" s="689"/>
      <c r="AL25" s="132"/>
      <c r="AM25" s="107"/>
      <c r="AN25" s="107"/>
      <c r="AO25" s="107"/>
      <c r="AP25" s="107"/>
      <c r="AQ25" s="107"/>
      <c r="AR25" s="107"/>
      <c r="AS25" s="107"/>
      <c r="AT25" s="127"/>
      <c r="AU25" s="11"/>
      <c r="AV25" s="89"/>
      <c r="AW25" s="126"/>
      <c r="AX25" s="127"/>
      <c r="AY25" s="11"/>
      <c r="AZ25" s="11"/>
      <c r="BA25" s="158"/>
      <c r="BB25" s="487"/>
      <c r="BC25" s="11"/>
      <c r="BD25" s="11"/>
      <c r="BE25" s="309"/>
      <c r="BF25" s="486"/>
      <c r="BG25" s="11"/>
      <c r="BH25" s="12"/>
      <c r="BI25" s="309"/>
      <c r="BJ25" s="309"/>
    </row>
    <row r="26" spans="1:62" ht="20.100000000000001" customHeight="1" x14ac:dyDescent="0.25">
      <c r="A26" s="490"/>
      <c r="B26" s="500"/>
      <c r="C26" s="112"/>
      <c r="D26" s="112"/>
      <c r="E26" s="186"/>
      <c r="F26" s="186"/>
      <c r="G26" s="186"/>
      <c r="H26" s="45"/>
      <c r="I26" s="478"/>
      <c r="J26" s="131"/>
      <c r="K26" s="152"/>
      <c r="L26" s="186"/>
      <c r="M26" s="186"/>
      <c r="N26" s="186"/>
      <c r="O26" s="182"/>
      <c r="P26" s="456"/>
      <c r="Q26" s="206"/>
      <c r="R26" s="207"/>
      <c r="S26" s="186"/>
      <c r="T26" s="186"/>
      <c r="U26" s="186"/>
      <c r="V26" s="134"/>
      <c r="W26" s="478"/>
      <c r="X26" s="131"/>
      <c r="Y26" s="131"/>
      <c r="Z26" s="186"/>
      <c r="AA26" s="186"/>
      <c r="AB26" s="186"/>
      <c r="AC26" s="129"/>
      <c r="AD26" s="478"/>
      <c r="AE26" s="624"/>
      <c r="AF26" s="624"/>
      <c r="AG26" s="646"/>
      <c r="AH26" s="646"/>
      <c r="AI26" s="646"/>
      <c r="AJ26" s="689"/>
      <c r="AL26" s="309"/>
      <c r="AM26" s="107"/>
      <c r="AN26" s="107"/>
      <c r="AO26" s="274"/>
      <c r="AP26" s="89"/>
      <c r="AQ26" s="89"/>
      <c r="AR26" s="89"/>
      <c r="AS26" s="313"/>
      <c r="AT26" s="124"/>
      <c r="AU26" s="11"/>
      <c r="AV26" s="89"/>
      <c r="AW26" s="126"/>
      <c r="AX26" s="127"/>
      <c r="AY26" s="11"/>
      <c r="AZ26" s="11"/>
      <c r="BA26" s="158"/>
      <c r="BB26" s="487"/>
      <c r="BC26" s="11"/>
      <c r="BD26" s="11"/>
      <c r="BE26" s="309"/>
      <c r="BF26" s="486"/>
      <c r="BG26" s="11"/>
      <c r="BH26" s="158"/>
      <c r="BI26" s="309"/>
      <c r="BJ26" s="309"/>
    </row>
    <row r="27" spans="1:62" s="128" customFormat="1" ht="20.100000000000001" customHeight="1" x14ac:dyDescent="0.25">
      <c r="A27" s="223" t="s">
        <v>141</v>
      </c>
      <c r="B27" s="151"/>
      <c r="C27" s="88"/>
      <c r="D27" s="65"/>
      <c r="E27" s="187"/>
      <c r="F27" s="187"/>
      <c r="G27" s="187"/>
      <c r="H27" s="45"/>
      <c r="I27" s="151"/>
      <c r="J27" s="311"/>
      <c r="K27" s="106"/>
      <c r="L27" s="187"/>
      <c r="M27" s="187"/>
      <c r="N27" s="187"/>
      <c r="O27" s="129"/>
      <c r="P27" s="151"/>
      <c r="Q27" s="152"/>
      <c r="R27" s="252"/>
      <c r="S27" s="187"/>
      <c r="T27" s="187"/>
      <c r="U27" s="187"/>
      <c r="V27" s="134"/>
      <c r="W27" s="151"/>
      <c r="X27" s="152"/>
      <c r="Y27" s="252"/>
      <c r="Z27" s="187"/>
      <c r="AA27" s="187"/>
      <c r="AB27" s="187"/>
      <c r="AC27" s="129"/>
      <c r="AD27" s="311" t="s">
        <v>141</v>
      </c>
      <c r="AE27" s="312"/>
      <c r="AF27" s="48"/>
      <c r="AG27" s="187"/>
      <c r="AH27" s="187"/>
      <c r="AI27" s="187"/>
      <c r="AJ27" s="129"/>
      <c r="AK27" s="132"/>
      <c r="AL27" s="132"/>
      <c r="AM27" s="107"/>
      <c r="AN27" s="107"/>
      <c r="AO27" s="108"/>
      <c r="AP27" s="108"/>
      <c r="AQ27" s="108"/>
      <c r="AR27" s="108"/>
      <c r="AS27" s="313"/>
      <c r="AT27" s="132"/>
    </row>
    <row r="28" spans="1:62" ht="20.100000000000001" customHeight="1" thickBot="1" x14ac:dyDescent="0.3">
      <c r="A28" s="245" t="s">
        <v>0</v>
      </c>
      <c r="B28" s="73"/>
      <c r="C28" s="47"/>
      <c r="D28" s="74"/>
      <c r="E28" s="225"/>
      <c r="F28" s="225"/>
      <c r="G28" s="225"/>
      <c r="H28" s="227"/>
      <c r="I28" s="73"/>
      <c r="J28" s="47"/>
      <c r="K28" s="76"/>
      <c r="L28" s="225"/>
      <c r="M28" s="225"/>
      <c r="N28" s="225"/>
      <c r="O28" s="75"/>
      <c r="P28" s="73"/>
      <c r="Q28" s="263"/>
      <c r="R28" s="65"/>
      <c r="S28" s="188"/>
      <c r="T28" s="188"/>
      <c r="U28" s="188"/>
      <c r="V28" s="134"/>
      <c r="W28" s="73"/>
      <c r="X28" s="47"/>
      <c r="Y28" s="76"/>
      <c r="Z28" s="225"/>
      <c r="AA28" s="225"/>
      <c r="AB28" s="225"/>
      <c r="AC28" s="75"/>
      <c r="AD28" s="73" t="s">
        <v>0</v>
      </c>
      <c r="AE28" s="301">
        <f>月菜單!I3</f>
        <v>0</v>
      </c>
      <c r="AF28" s="65" t="s">
        <v>278</v>
      </c>
      <c r="AG28" s="188"/>
      <c r="AH28" s="188"/>
      <c r="AI28" s="188"/>
      <c r="AJ28" s="75"/>
      <c r="AL28" s="132"/>
      <c r="AM28" s="107"/>
      <c r="AN28" s="107"/>
      <c r="AO28" s="108"/>
      <c r="AP28" s="108"/>
      <c r="AQ28" s="108"/>
      <c r="AR28" s="108"/>
      <c r="AS28" s="313"/>
      <c r="AT28" s="309"/>
    </row>
    <row r="29" spans="1:62" ht="18" customHeight="1" x14ac:dyDescent="0.25">
      <c r="A29" s="494" t="s">
        <v>16</v>
      </c>
      <c r="B29" s="491"/>
      <c r="C29" s="493"/>
      <c r="D29" s="196"/>
      <c r="E29" s="218"/>
      <c r="F29" s="200"/>
      <c r="G29" s="195"/>
      <c r="H29" s="198"/>
      <c r="I29" s="491"/>
      <c r="J29" s="492"/>
      <c r="K29" s="199"/>
      <c r="L29" s="200"/>
      <c r="M29" s="200"/>
      <c r="N29" s="195"/>
      <c r="O29" s="310"/>
      <c r="P29" s="491"/>
      <c r="Q29" s="492"/>
      <c r="R29" s="229"/>
      <c r="S29" s="197"/>
      <c r="T29" s="197"/>
      <c r="U29" s="298"/>
      <c r="V29" s="299"/>
      <c r="W29" s="491"/>
      <c r="X29" s="493"/>
      <c r="Y29" s="196"/>
      <c r="Z29" s="197"/>
      <c r="AA29" s="197"/>
      <c r="AB29" s="197"/>
      <c r="AC29" s="198"/>
      <c r="AD29" s="491" t="s">
        <v>17</v>
      </c>
      <c r="AE29" s="514"/>
      <c r="AF29" s="196"/>
      <c r="AG29" s="200">
        <f>SUM(AG5:AG28)</f>
        <v>6.6241830065359482</v>
      </c>
      <c r="AH29" s="218">
        <f>SUM(AH5:AH28)</f>
        <v>2.5714285714285712</v>
      </c>
      <c r="AI29" s="195">
        <f>SUM(AI5:AI28)</f>
        <v>1.73</v>
      </c>
      <c r="AJ29" s="198"/>
      <c r="AL29" s="132"/>
      <c r="AM29" s="107"/>
      <c r="AN29" s="107"/>
      <c r="AO29" s="109"/>
      <c r="AP29" s="109"/>
      <c r="AQ29" s="109"/>
      <c r="AR29" s="109"/>
      <c r="AS29" s="313"/>
      <c r="AT29" s="309"/>
    </row>
    <row r="30" spans="1:62" ht="18" customHeight="1" x14ac:dyDescent="0.25">
      <c r="A30" s="495"/>
      <c r="B30" s="497"/>
      <c r="C30" s="498"/>
      <c r="D30" s="135"/>
      <c r="E30" s="189"/>
      <c r="F30" s="189"/>
      <c r="G30" s="189"/>
      <c r="H30" s="129"/>
      <c r="I30" s="499"/>
      <c r="J30" s="498"/>
      <c r="K30" s="201"/>
      <c r="L30" s="189"/>
      <c r="M30" s="189"/>
      <c r="N30" s="189"/>
      <c r="O30" s="96"/>
      <c r="P30" s="497"/>
      <c r="Q30" s="498"/>
      <c r="R30" s="120"/>
      <c r="S30" s="189"/>
      <c r="T30" s="189"/>
      <c r="U30" s="189"/>
      <c r="V30" s="77"/>
      <c r="W30" s="497"/>
      <c r="X30" s="498"/>
      <c r="Y30" s="201"/>
      <c r="Z30" s="189"/>
      <c r="AA30" s="189"/>
      <c r="AB30" s="189"/>
      <c r="AC30" s="129"/>
      <c r="AD30" s="497" t="s">
        <v>47</v>
      </c>
      <c r="AE30" s="498"/>
      <c r="AF30" s="201">
        <f>AG29</f>
        <v>6.6241830065359482</v>
      </c>
      <c r="AG30" s="189"/>
      <c r="AH30" s="189"/>
      <c r="AI30" s="189"/>
      <c r="AJ30" s="77"/>
      <c r="AL30" s="132"/>
      <c r="AM30" s="107"/>
      <c r="AN30" s="107"/>
      <c r="AO30" s="109"/>
      <c r="AP30" s="109"/>
      <c r="AQ30" s="109"/>
      <c r="AR30" s="109"/>
      <c r="AS30" s="313"/>
      <c r="AT30" s="309"/>
    </row>
    <row r="31" spans="1:62" ht="18" customHeight="1" x14ac:dyDescent="0.25">
      <c r="A31" s="495"/>
      <c r="B31" s="497"/>
      <c r="C31" s="498"/>
      <c r="D31" s="135"/>
      <c r="E31" s="190"/>
      <c r="F31" s="190"/>
      <c r="G31" s="190"/>
      <c r="H31" s="129"/>
      <c r="I31" s="175"/>
      <c r="J31" s="133"/>
      <c r="K31" s="135"/>
      <c r="L31" s="190"/>
      <c r="M31" s="190"/>
      <c r="N31" s="190"/>
      <c r="O31" s="134"/>
      <c r="P31" s="497"/>
      <c r="Q31" s="498"/>
      <c r="R31" s="120"/>
      <c r="S31" s="190"/>
      <c r="T31" s="190"/>
      <c r="U31" s="190"/>
      <c r="V31" s="77"/>
      <c r="W31" s="497"/>
      <c r="X31" s="498"/>
      <c r="Y31" s="135"/>
      <c r="Z31" s="190"/>
      <c r="AA31" s="190"/>
      <c r="AB31" s="190"/>
      <c r="AC31" s="129"/>
      <c r="AD31" s="497" t="s">
        <v>40</v>
      </c>
      <c r="AE31" s="498"/>
      <c r="AF31" s="135">
        <f>AH29</f>
        <v>2.5714285714285712</v>
      </c>
      <c r="AG31" s="190"/>
      <c r="AH31" s="190"/>
      <c r="AI31" s="190"/>
      <c r="AJ31" s="77"/>
      <c r="AL31" s="132"/>
      <c r="AM31" s="280"/>
      <c r="AN31" s="280"/>
      <c r="AO31" s="254"/>
      <c r="AP31" s="254"/>
      <c r="AQ31" s="254"/>
      <c r="AR31" s="254"/>
      <c r="AS31" s="107"/>
      <c r="AT31" s="309"/>
    </row>
    <row r="32" spans="1:62" ht="18" customHeight="1" x14ac:dyDescent="0.25">
      <c r="A32" s="495"/>
      <c r="B32" s="497"/>
      <c r="C32" s="498"/>
      <c r="D32" s="135"/>
      <c r="E32" s="190"/>
      <c r="F32" s="190"/>
      <c r="G32" s="190"/>
      <c r="H32" s="129"/>
      <c r="I32" s="465"/>
      <c r="J32" s="466"/>
      <c r="K32" s="135"/>
      <c r="L32" s="190"/>
      <c r="M32" s="190"/>
      <c r="N32" s="190"/>
      <c r="O32" s="125"/>
      <c r="P32" s="497"/>
      <c r="Q32" s="498"/>
      <c r="R32" s="300"/>
      <c r="S32" s="190"/>
      <c r="T32" s="190"/>
      <c r="U32" s="190"/>
      <c r="V32" s="77"/>
      <c r="W32" s="497"/>
      <c r="X32" s="498"/>
      <c r="Y32" s="135"/>
      <c r="Z32" s="190"/>
      <c r="AA32" s="190"/>
      <c r="AB32" s="190"/>
      <c r="AC32" s="129"/>
      <c r="AD32" s="497" t="s">
        <v>255</v>
      </c>
      <c r="AE32" s="498"/>
      <c r="AF32" s="135">
        <f>AI29</f>
        <v>1.73</v>
      </c>
      <c r="AG32" s="190"/>
      <c r="AH32" s="190"/>
      <c r="AI32" s="190"/>
      <c r="AJ32" s="77"/>
      <c r="AL32" s="132"/>
      <c r="AM32" s="110"/>
      <c r="AN32" s="110"/>
      <c r="AO32" s="255"/>
      <c r="AP32" s="255"/>
      <c r="AQ32" s="255"/>
      <c r="AR32" s="255"/>
      <c r="AS32" s="107"/>
      <c r="AT32" s="309"/>
    </row>
    <row r="33" spans="1:46" ht="18" customHeight="1" x14ac:dyDescent="0.25">
      <c r="A33" s="495"/>
      <c r="B33" s="497"/>
      <c r="C33" s="498"/>
      <c r="D33" s="78"/>
      <c r="E33" s="191"/>
      <c r="F33" s="191"/>
      <c r="G33" s="191"/>
      <c r="H33" s="129"/>
      <c r="I33" s="465"/>
      <c r="J33" s="466"/>
      <c r="K33" s="78"/>
      <c r="L33" s="191"/>
      <c r="M33" s="191"/>
      <c r="N33" s="191"/>
      <c r="O33" s="134"/>
      <c r="P33" s="497"/>
      <c r="Q33" s="498"/>
      <c r="R33" s="122"/>
      <c r="S33" s="191"/>
      <c r="T33" s="191"/>
      <c r="U33" s="191"/>
      <c r="V33" s="77"/>
      <c r="W33" s="497"/>
      <c r="X33" s="498"/>
      <c r="Y33" s="78"/>
      <c r="Z33" s="191"/>
      <c r="AA33" s="191"/>
      <c r="AB33" s="191"/>
      <c r="AC33" s="129"/>
      <c r="AD33" s="497" t="s">
        <v>256</v>
      </c>
      <c r="AE33" s="498"/>
      <c r="AF33" s="78"/>
      <c r="AG33" s="191"/>
      <c r="AH33" s="191"/>
      <c r="AI33" s="191"/>
      <c r="AJ33" s="77"/>
      <c r="AL33" s="132"/>
      <c r="AM33" s="110"/>
      <c r="AN33" s="110"/>
      <c r="AO33" s="105"/>
      <c r="AP33" s="116"/>
      <c r="AQ33" s="309"/>
      <c r="AR33" s="309"/>
      <c r="AS33" s="309"/>
      <c r="AT33" s="309"/>
    </row>
    <row r="34" spans="1:46" ht="18" customHeight="1" x14ac:dyDescent="0.25">
      <c r="A34" s="495"/>
      <c r="B34" s="460"/>
      <c r="C34" s="461"/>
      <c r="D34" s="94"/>
      <c r="E34" s="192"/>
      <c r="F34" s="192"/>
      <c r="G34" s="192"/>
      <c r="H34" s="44"/>
      <c r="I34" s="508"/>
      <c r="J34" s="509"/>
      <c r="K34" s="94"/>
      <c r="L34" s="192"/>
      <c r="M34" s="192"/>
      <c r="N34" s="192"/>
      <c r="O34" s="95"/>
      <c r="P34" s="460"/>
      <c r="Q34" s="461"/>
      <c r="R34" s="94"/>
      <c r="S34" s="192"/>
      <c r="T34" s="192"/>
      <c r="U34" s="192"/>
      <c r="V34" s="99"/>
      <c r="W34" s="460"/>
      <c r="X34" s="461"/>
      <c r="Y34" s="94"/>
      <c r="Z34" s="192"/>
      <c r="AA34" s="192"/>
      <c r="AB34" s="192"/>
      <c r="AC34" s="44"/>
      <c r="AD34" s="497" t="s">
        <v>11</v>
      </c>
      <c r="AE34" s="498"/>
      <c r="AF34" s="94"/>
      <c r="AG34" s="192"/>
      <c r="AH34" s="192"/>
      <c r="AI34" s="192"/>
      <c r="AJ34" s="99"/>
      <c r="AL34" s="132"/>
      <c r="AM34" s="132"/>
      <c r="AN34" s="132"/>
      <c r="AO34" s="132"/>
      <c r="AP34" s="132"/>
      <c r="AQ34" s="309"/>
      <c r="AR34" s="309"/>
      <c r="AS34" s="309"/>
      <c r="AT34" s="309"/>
    </row>
    <row r="35" spans="1:46" s="32" customFormat="1" ht="18" customHeight="1" x14ac:dyDescent="0.25">
      <c r="A35" s="495"/>
      <c r="B35" s="497"/>
      <c r="C35" s="498"/>
      <c r="D35" s="87"/>
      <c r="E35" s="193"/>
      <c r="F35" s="193"/>
      <c r="G35" s="193"/>
      <c r="H35" s="101"/>
      <c r="I35" s="466"/>
      <c r="J35" s="507"/>
      <c r="K35" s="87"/>
      <c r="L35" s="193"/>
      <c r="M35" s="193"/>
      <c r="N35" s="193"/>
      <c r="O35" s="97"/>
      <c r="P35" s="505"/>
      <c r="Q35" s="466"/>
      <c r="R35" s="103"/>
      <c r="S35" s="125"/>
      <c r="T35" s="125"/>
      <c r="U35" s="125"/>
      <c r="V35" s="85"/>
      <c r="W35" s="503"/>
      <c r="X35" s="504"/>
      <c r="Y35" s="103"/>
      <c r="Z35" s="125"/>
      <c r="AA35" s="125"/>
      <c r="AB35" s="125"/>
      <c r="AC35" s="101"/>
      <c r="AD35" s="505" t="s">
        <v>10</v>
      </c>
      <c r="AE35" s="466"/>
      <c r="AF35" s="87">
        <v>2.5</v>
      </c>
      <c r="AG35" s="193"/>
      <c r="AH35" s="193"/>
      <c r="AI35" s="193"/>
      <c r="AJ35" s="85"/>
    </row>
    <row r="36" spans="1:46" s="32" customFormat="1" ht="18" customHeight="1" thickBot="1" x14ac:dyDescent="0.3">
      <c r="A36" s="496"/>
      <c r="B36" s="510"/>
      <c r="C36" s="511"/>
      <c r="D36" s="84"/>
      <c r="E36" s="194"/>
      <c r="F36" s="194"/>
      <c r="G36" s="194"/>
      <c r="H36" s="149"/>
      <c r="I36" s="501"/>
      <c r="J36" s="502"/>
      <c r="K36" s="84"/>
      <c r="L36" s="194"/>
      <c r="M36" s="194"/>
      <c r="N36" s="194"/>
      <c r="O36" s="98"/>
      <c r="P36" s="506"/>
      <c r="Q36" s="502"/>
      <c r="R36" s="256"/>
      <c r="S36" s="257"/>
      <c r="T36" s="257"/>
      <c r="U36" s="257"/>
      <c r="V36" s="86"/>
      <c r="W36" s="510"/>
      <c r="X36" s="511"/>
      <c r="Y36" s="256"/>
      <c r="Z36" s="257"/>
      <c r="AA36" s="257"/>
      <c r="AB36" s="257"/>
      <c r="AC36" s="149"/>
      <c r="AD36" s="512" t="s">
        <v>48</v>
      </c>
      <c r="AE36" s="513"/>
      <c r="AF36" s="84">
        <f>AF30*70+AF31*75+AF32*25+AF33*60+AF35*45</f>
        <v>812.29995331465921</v>
      </c>
      <c r="AG36" s="194"/>
      <c r="AH36" s="194"/>
      <c r="AI36" s="194"/>
      <c r="AJ36" s="100"/>
    </row>
    <row r="37" spans="1:46" s="248" customFormat="1" ht="27" customHeight="1" x14ac:dyDescent="0.25">
      <c r="A37" s="246" t="s">
        <v>23</v>
      </c>
      <c r="B37" s="247"/>
      <c r="C37" s="247"/>
      <c r="D37" s="246"/>
      <c r="E37" s="246"/>
      <c r="F37" s="246"/>
      <c r="G37" s="246"/>
      <c r="I37" s="248" t="s">
        <v>24</v>
      </c>
      <c r="K37" s="246" t="s">
        <v>25</v>
      </c>
      <c r="L37" s="246"/>
      <c r="M37" s="246"/>
      <c r="N37" s="246"/>
      <c r="O37" s="246"/>
      <c r="P37" s="246"/>
      <c r="Q37" s="246"/>
      <c r="R37" s="246" t="s">
        <v>146</v>
      </c>
      <c r="S37" s="246"/>
      <c r="T37" s="246"/>
      <c r="U37" s="246"/>
      <c r="V37" s="246"/>
      <c r="W37" s="246"/>
      <c r="Y37" s="248" t="s">
        <v>26</v>
      </c>
      <c r="Z37" s="246"/>
      <c r="AA37" s="246"/>
      <c r="AB37" s="246"/>
      <c r="AG37" s="246"/>
      <c r="AH37" s="246"/>
      <c r="AI37" s="246"/>
    </row>
    <row r="38" spans="1:46" s="34" customFormat="1" ht="18" customHeight="1" x14ac:dyDescent="0.3">
      <c r="A38" s="432" t="s">
        <v>41</v>
      </c>
      <c r="B38" s="432"/>
      <c r="C38" s="432"/>
      <c r="D38" s="432"/>
      <c r="E38" s="432"/>
      <c r="F38" s="432"/>
      <c r="G38" s="432"/>
      <c r="H38" s="432"/>
      <c r="I38" s="432"/>
      <c r="J38" s="432"/>
      <c r="K38" s="432"/>
      <c r="L38" s="308"/>
      <c r="M38" s="308"/>
      <c r="N38" s="308"/>
      <c r="O38" s="38"/>
      <c r="P38" s="52"/>
      <c r="Q38" s="52"/>
      <c r="R38" s="52"/>
      <c r="S38" s="308"/>
      <c r="T38" s="308"/>
      <c r="U38" s="308"/>
      <c r="V38" s="52"/>
      <c r="W38" s="52"/>
      <c r="X38" s="50"/>
      <c r="Y38" s="50"/>
      <c r="Z38" s="308"/>
      <c r="AA38" s="308"/>
      <c r="AB38" s="308"/>
      <c r="AG38" s="308"/>
      <c r="AH38" s="308"/>
      <c r="AI38" s="308"/>
    </row>
    <row r="39" spans="1:46" s="36" customFormat="1" ht="18" customHeight="1" x14ac:dyDescent="0.25">
      <c r="A39" s="428" t="s">
        <v>13</v>
      </c>
      <c r="B39" s="428"/>
      <c r="C39" s="428"/>
      <c r="D39" s="428"/>
      <c r="E39" s="428"/>
      <c r="F39" s="428"/>
      <c r="G39" s="428"/>
      <c r="H39" s="428"/>
      <c r="I39" s="428"/>
      <c r="J39" s="428"/>
      <c r="K39" s="428"/>
      <c r="L39" s="428"/>
      <c r="M39" s="428"/>
      <c r="N39" s="428"/>
      <c r="O39" s="428"/>
      <c r="P39" s="428"/>
      <c r="Q39" s="428"/>
      <c r="R39" s="428"/>
      <c r="S39" s="428"/>
      <c r="T39" s="428"/>
      <c r="U39" s="428"/>
      <c r="V39" s="428"/>
      <c r="W39" s="428"/>
      <c r="X39" s="428"/>
      <c r="Y39" s="35"/>
      <c r="Z39" s="35"/>
      <c r="AA39" s="35"/>
      <c r="AB39" s="35"/>
      <c r="AG39" s="35"/>
      <c r="AH39" s="35"/>
      <c r="AI39" s="35"/>
    </row>
    <row r="40" spans="1:46" s="36" customFormat="1" ht="18" customHeight="1" x14ac:dyDescent="0.3">
      <c r="A40" s="53" t="s">
        <v>12</v>
      </c>
      <c r="B40" s="53"/>
      <c r="C40" s="53"/>
      <c r="D40" s="35"/>
      <c r="E40" s="35"/>
      <c r="F40" s="35"/>
      <c r="G40" s="35"/>
      <c r="H40" s="38"/>
      <c r="I40" s="38"/>
      <c r="J40" s="38"/>
      <c r="K40" s="53"/>
      <c r="L40" s="35"/>
      <c r="M40" s="35"/>
      <c r="N40" s="35"/>
      <c r="O40" s="37"/>
      <c r="P40" s="38"/>
      <c r="Q40" s="38"/>
      <c r="R40" s="38"/>
      <c r="S40" s="35"/>
      <c r="T40" s="35"/>
      <c r="U40" s="35"/>
      <c r="V40" s="38"/>
      <c r="W40" s="39"/>
      <c r="X40" s="35"/>
      <c r="Y40" s="35"/>
      <c r="Z40" s="35"/>
      <c r="AA40" s="35"/>
      <c r="AB40" s="35"/>
      <c r="AG40" s="35"/>
      <c r="AH40" s="35"/>
      <c r="AI40" s="35"/>
    </row>
    <row r="49" spans="2:2" ht="21" x14ac:dyDescent="0.25">
      <c r="B49" s="13"/>
    </row>
    <row r="50" spans="2:2" ht="21" x14ac:dyDescent="0.25">
      <c r="B50" s="13"/>
    </row>
    <row r="51" spans="2:2" x14ac:dyDescent="0.25">
      <c r="B51" s="309"/>
    </row>
  </sheetData>
  <mergeCells count="90">
    <mergeCell ref="W31:X31"/>
    <mergeCell ref="AD12:AD16"/>
    <mergeCell ref="AD31:AE31"/>
    <mergeCell ref="AD7:AD11"/>
    <mergeCell ref="AD30:AE30"/>
    <mergeCell ref="AD29:AE29"/>
    <mergeCell ref="AD17:AD21"/>
    <mergeCell ref="AE18:AE21"/>
    <mergeCell ref="AD22:AD26"/>
    <mergeCell ref="AD36:AE36"/>
    <mergeCell ref="AD33:AE33"/>
    <mergeCell ref="AD32:AE32"/>
    <mergeCell ref="AD35:AE35"/>
    <mergeCell ref="W32:X32"/>
    <mergeCell ref="AD34:AE34"/>
    <mergeCell ref="W36:X36"/>
    <mergeCell ref="A39:X39"/>
    <mergeCell ref="W33:X33"/>
    <mergeCell ref="A38:K38"/>
    <mergeCell ref="I33:J33"/>
    <mergeCell ref="I36:J36"/>
    <mergeCell ref="W35:X35"/>
    <mergeCell ref="P34:Q34"/>
    <mergeCell ref="P35:Q35"/>
    <mergeCell ref="W34:X34"/>
    <mergeCell ref="P36:Q36"/>
    <mergeCell ref="I35:J35"/>
    <mergeCell ref="I34:J34"/>
    <mergeCell ref="P33:Q33"/>
    <mergeCell ref="B36:C36"/>
    <mergeCell ref="B35:C35"/>
    <mergeCell ref="B33:C33"/>
    <mergeCell ref="A22:A26"/>
    <mergeCell ref="I29:J29"/>
    <mergeCell ref="W29:X29"/>
    <mergeCell ref="P29:Q29"/>
    <mergeCell ref="I22:I26"/>
    <mergeCell ref="A29:A36"/>
    <mergeCell ref="B29:C29"/>
    <mergeCell ref="B30:C30"/>
    <mergeCell ref="B31:C31"/>
    <mergeCell ref="I30:J30"/>
    <mergeCell ref="P32:Q32"/>
    <mergeCell ref="P30:Q30"/>
    <mergeCell ref="P31:Q31"/>
    <mergeCell ref="W30:X30"/>
    <mergeCell ref="B32:C32"/>
    <mergeCell ref="B22:B26"/>
    <mergeCell ref="BF22:BF26"/>
    <mergeCell ref="W22:W26"/>
    <mergeCell ref="BB22:BB26"/>
    <mergeCell ref="X18:X21"/>
    <mergeCell ref="A7:A11"/>
    <mergeCell ref="W17:W21"/>
    <mergeCell ref="B5:B6"/>
    <mergeCell ref="J18:J21"/>
    <mergeCell ref="I17:I21"/>
    <mergeCell ref="B7:B11"/>
    <mergeCell ref="B12:B16"/>
    <mergeCell ref="B17:B21"/>
    <mergeCell ref="C18:C21"/>
    <mergeCell ref="I12:I16"/>
    <mergeCell ref="W12:W16"/>
    <mergeCell ref="A17:A21"/>
    <mergeCell ref="A12:A16"/>
    <mergeCell ref="P5:P11"/>
    <mergeCell ref="W7:W11"/>
    <mergeCell ref="P22:P26"/>
    <mergeCell ref="P12:P16"/>
    <mergeCell ref="D3:H3"/>
    <mergeCell ref="B34:C34"/>
    <mergeCell ref="I5:I6"/>
    <mergeCell ref="I7:I11"/>
    <mergeCell ref="I32:J32"/>
    <mergeCell ref="P17:P21"/>
    <mergeCell ref="A1:AJ1"/>
    <mergeCell ref="W2:Y2"/>
    <mergeCell ref="AD2:AF2"/>
    <mergeCell ref="A5:A6"/>
    <mergeCell ref="P3:Q3"/>
    <mergeCell ref="R3:V3"/>
    <mergeCell ref="W3:X3"/>
    <mergeCell ref="Y3:AC3"/>
    <mergeCell ref="AD3:AE3"/>
    <mergeCell ref="AF3:AJ3"/>
    <mergeCell ref="AD5:AD6"/>
    <mergeCell ref="B3:C3"/>
    <mergeCell ref="I3:J3"/>
    <mergeCell ref="K3:O3"/>
    <mergeCell ref="W5:W6"/>
  </mergeCells>
  <phoneticPr fontId="1" type="noConversion"/>
  <printOptions horizontalCentered="1" verticalCentered="1"/>
  <pageMargins left="0" right="0" top="0" bottom="0" header="0" footer="0"/>
  <pageSetup paperSize="9" scale="7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75" defaultRowHeight="16.5" x14ac:dyDescent="0.25"/>
  <sheetData/>
  <phoneticPr fontId="1" type="noConversion"/>
  <pageMargins left="0.75" right="0.75" top="1" bottom="1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75" defaultRowHeight="16.5" x14ac:dyDescent="0.25"/>
  <sheetData/>
  <phoneticPr fontId="1" type="noConversion"/>
  <pageMargins left="0.75" right="0.75" top="1" bottom="1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75" defaultRowHeight="16.5" x14ac:dyDescent="0.25"/>
  <sheetData/>
  <phoneticPr fontId="1" type="noConversion"/>
  <pageMargins left="0.75" right="0.75" top="1" bottom="1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J45"/>
  <sheetViews>
    <sheetView zoomScale="70" zoomScaleNormal="70" workbookViewId="0">
      <selection activeCell="O22" sqref="O22"/>
    </sheetView>
  </sheetViews>
  <sheetFormatPr defaultColWidth="8.875" defaultRowHeight="16.5" x14ac:dyDescent="0.25"/>
  <cols>
    <col min="1" max="1" width="8.875" style="620"/>
    <col min="2" max="2" width="8.625" style="620" customWidth="1"/>
    <col min="3" max="3" width="10.625" style="620" customWidth="1"/>
    <col min="4" max="4" width="8.375" style="620" customWidth="1"/>
    <col min="5" max="7" width="5.625" style="620" hidden="1" customWidth="1"/>
    <col min="8" max="8" width="5.625" style="620" customWidth="1"/>
    <col min="9" max="9" width="8.625" style="620" customWidth="1"/>
    <col min="10" max="10" width="10.625" style="620" customWidth="1"/>
    <col min="11" max="11" width="8.5" style="620" customWidth="1"/>
    <col min="12" max="14" width="5.625" style="620" hidden="1" customWidth="1"/>
    <col min="15" max="15" width="5.625" style="620" customWidth="1"/>
    <col min="16" max="16" width="8.625" style="620" customWidth="1"/>
    <col min="17" max="17" width="10.625" style="620" customWidth="1"/>
    <col min="18" max="18" width="8.375" style="620" customWidth="1"/>
    <col min="19" max="21" width="5.625" style="620" hidden="1" customWidth="1"/>
    <col min="22" max="22" width="5.625" style="620" customWidth="1"/>
    <col min="23" max="23" width="8.625" style="620" customWidth="1"/>
    <col min="24" max="24" width="10.875" style="620" customWidth="1"/>
    <col min="25" max="25" width="8.375" style="620" customWidth="1"/>
    <col min="26" max="28" width="5.625" style="620" hidden="1" customWidth="1"/>
    <col min="29" max="29" width="5.625" style="620" customWidth="1"/>
    <col min="30" max="30" width="8.625" style="620" customWidth="1"/>
    <col min="31" max="31" width="10.625" style="620" customWidth="1"/>
    <col min="32" max="32" width="8.375" style="620" customWidth="1"/>
    <col min="33" max="35" width="5.625" style="620" hidden="1" customWidth="1"/>
    <col min="36" max="36" width="5.625" style="620" customWidth="1"/>
    <col min="37" max="16384" width="8.875" style="620"/>
  </cols>
  <sheetData>
    <row r="1" spans="1:62" ht="21" customHeight="1" x14ac:dyDescent="0.25">
      <c r="A1" s="515" t="s">
        <v>417</v>
      </c>
      <c r="B1" s="515"/>
      <c r="C1" s="515"/>
      <c r="D1" s="515"/>
      <c r="E1" s="515"/>
      <c r="F1" s="515"/>
      <c r="G1" s="515"/>
      <c r="H1" s="515"/>
      <c r="I1" s="515"/>
      <c r="J1" s="515"/>
      <c r="K1" s="515"/>
      <c r="L1" s="515"/>
      <c r="M1" s="515"/>
      <c r="N1" s="515"/>
      <c r="O1" s="515"/>
      <c r="P1" s="515"/>
      <c r="Q1" s="515"/>
      <c r="R1" s="515"/>
      <c r="S1" s="515"/>
      <c r="T1" s="515"/>
      <c r="U1" s="515"/>
      <c r="V1" s="515"/>
      <c r="W1" s="515"/>
      <c r="X1" s="515"/>
      <c r="Y1" s="515"/>
      <c r="Z1" s="515"/>
      <c r="AA1" s="515"/>
      <c r="AB1" s="515"/>
      <c r="AC1" s="515"/>
      <c r="AD1" s="515"/>
      <c r="AE1" s="515"/>
      <c r="AF1" s="515"/>
      <c r="AG1" s="515"/>
      <c r="AH1" s="515"/>
      <c r="AI1" s="515"/>
      <c r="AJ1" s="515"/>
      <c r="AK1" s="567"/>
      <c r="AL1" s="567"/>
      <c r="AM1" s="567"/>
      <c r="AN1" s="567"/>
      <c r="AR1" s="625"/>
      <c r="AS1" s="625"/>
      <c r="AT1" s="625"/>
      <c r="AU1" s="625"/>
      <c r="AV1" s="625"/>
      <c r="AW1" s="625"/>
      <c r="AX1" s="625"/>
      <c r="AY1" s="625"/>
      <c r="AZ1" s="625"/>
      <c r="BA1" s="625"/>
      <c r="BB1" s="625"/>
      <c r="BC1" s="625"/>
      <c r="BD1" s="625"/>
      <c r="BE1" s="625"/>
      <c r="BF1" s="625"/>
      <c r="BG1" s="625"/>
      <c r="BH1" s="625"/>
      <c r="BI1" s="625"/>
      <c r="BJ1" s="625"/>
    </row>
    <row r="2" spans="1:62" ht="21" customHeight="1" thickBot="1" x14ac:dyDescent="0.3">
      <c r="A2" s="332" t="s">
        <v>402</v>
      </c>
      <c r="B2" s="356"/>
      <c r="C2" s="357"/>
      <c r="D2" s="356"/>
      <c r="H2" s="356"/>
      <c r="I2" s="356"/>
      <c r="J2" s="356"/>
      <c r="K2" s="356"/>
      <c r="O2" s="356"/>
      <c r="P2" s="356"/>
      <c r="Q2" s="356"/>
      <c r="R2" s="356"/>
      <c r="V2" s="356"/>
      <c r="W2" s="516" t="s">
        <v>6</v>
      </c>
      <c r="X2" s="517"/>
      <c r="Y2" s="517"/>
      <c r="AC2" s="356"/>
      <c r="AD2" s="516" t="s">
        <v>8</v>
      </c>
      <c r="AE2" s="516"/>
      <c r="AF2" s="516"/>
      <c r="AJ2" s="356"/>
      <c r="AK2" s="358"/>
      <c r="AL2" s="359"/>
      <c r="AM2" s="637"/>
      <c r="AN2" s="639"/>
      <c r="AO2" s="582"/>
      <c r="AP2" s="358"/>
      <c r="AQ2" s="358"/>
      <c r="AR2" s="358"/>
      <c r="AS2" s="625"/>
      <c r="AT2" s="625"/>
    </row>
    <row r="3" spans="1:62" s="252" customFormat="1" ht="16.5" customHeight="1" thickBot="1" x14ac:dyDescent="0.3">
      <c r="A3" s="333" t="s">
        <v>75</v>
      </c>
      <c r="B3" s="518">
        <v>45234</v>
      </c>
      <c r="C3" s="519"/>
      <c r="D3" s="523" t="s">
        <v>403</v>
      </c>
      <c r="E3" s="524"/>
      <c r="F3" s="524"/>
      <c r="G3" s="524"/>
      <c r="H3" s="525"/>
      <c r="I3" s="518">
        <v>45235</v>
      </c>
      <c r="J3" s="519"/>
      <c r="K3" s="523" t="s">
        <v>251</v>
      </c>
      <c r="L3" s="524"/>
      <c r="M3" s="524"/>
      <c r="N3" s="524"/>
      <c r="O3" s="525"/>
      <c r="P3" s="518" t="s">
        <v>252</v>
      </c>
      <c r="Q3" s="519"/>
      <c r="R3" s="520" t="s">
        <v>76</v>
      </c>
      <c r="S3" s="521"/>
      <c r="T3" s="521"/>
      <c r="U3" s="521"/>
      <c r="V3" s="522"/>
      <c r="W3" s="518">
        <v>45237</v>
      </c>
      <c r="X3" s="519"/>
      <c r="Y3" s="523" t="s">
        <v>249</v>
      </c>
      <c r="Z3" s="524"/>
      <c r="AA3" s="524"/>
      <c r="AB3" s="524"/>
      <c r="AC3" s="525"/>
      <c r="AD3" s="518">
        <v>45238</v>
      </c>
      <c r="AE3" s="519"/>
      <c r="AF3" s="526" t="s">
        <v>38</v>
      </c>
      <c r="AG3" s="527"/>
      <c r="AH3" s="527"/>
      <c r="AI3" s="527"/>
      <c r="AJ3" s="528"/>
      <c r="AK3" s="360"/>
      <c r="AL3" s="277"/>
      <c r="AM3" s="637"/>
      <c r="AN3" s="639"/>
      <c r="AO3" s="582"/>
      <c r="AP3" s="582"/>
      <c r="AQ3" s="582"/>
      <c r="AR3" s="582"/>
      <c r="AS3" s="582"/>
      <c r="AT3" s="582"/>
    </row>
    <row r="4" spans="1:62" ht="20.100000000000001" customHeight="1" x14ac:dyDescent="0.25">
      <c r="A4" s="361" t="s">
        <v>32</v>
      </c>
      <c r="B4" s="353" t="s">
        <v>404</v>
      </c>
      <c r="C4" s="336" t="s">
        <v>39</v>
      </c>
      <c r="D4" s="336" t="s">
        <v>405</v>
      </c>
      <c r="E4" s="340" t="s">
        <v>91</v>
      </c>
      <c r="F4" s="340" t="s">
        <v>92</v>
      </c>
      <c r="G4" s="340" t="s">
        <v>93</v>
      </c>
      <c r="H4" s="362" t="s">
        <v>52</v>
      </c>
      <c r="I4" s="363" t="s">
        <v>404</v>
      </c>
      <c r="J4" s="336" t="s">
        <v>39</v>
      </c>
      <c r="K4" s="354" t="s">
        <v>405</v>
      </c>
      <c r="L4" s="337" t="s">
        <v>91</v>
      </c>
      <c r="M4" s="337" t="s">
        <v>92</v>
      </c>
      <c r="N4" s="337" t="s">
        <v>93</v>
      </c>
      <c r="O4" s="338" t="s">
        <v>52</v>
      </c>
      <c r="P4" s="355" t="s">
        <v>404</v>
      </c>
      <c r="Q4" s="336" t="s">
        <v>39</v>
      </c>
      <c r="R4" s="354" t="s">
        <v>405</v>
      </c>
      <c r="S4" s="337" t="s">
        <v>91</v>
      </c>
      <c r="T4" s="337" t="s">
        <v>92</v>
      </c>
      <c r="U4" s="337" t="s">
        <v>93</v>
      </c>
      <c r="V4" s="339" t="s">
        <v>52</v>
      </c>
      <c r="W4" s="364" t="s">
        <v>404</v>
      </c>
      <c r="X4" s="336" t="s">
        <v>39</v>
      </c>
      <c r="Y4" s="365" t="s">
        <v>405</v>
      </c>
      <c r="Z4" s="340" t="s">
        <v>91</v>
      </c>
      <c r="AA4" s="340" t="s">
        <v>92</v>
      </c>
      <c r="AB4" s="340" t="s">
        <v>93</v>
      </c>
      <c r="AC4" s="362" t="s">
        <v>52</v>
      </c>
      <c r="AD4" s="366" t="s">
        <v>404</v>
      </c>
      <c r="AE4" s="336" t="s">
        <v>39</v>
      </c>
      <c r="AF4" s="365" t="s">
        <v>405</v>
      </c>
      <c r="AG4" s="337" t="s">
        <v>91</v>
      </c>
      <c r="AH4" s="337" t="s">
        <v>92</v>
      </c>
      <c r="AI4" s="337" t="s">
        <v>93</v>
      </c>
      <c r="AJ4" s="339" t="s">
        <v>52</v>
      </c>
      <c r="AK4" s="596"/>
      <c r="AL4" s="582"/>
      <c r="AM4" s="637"/>
      <c r="AN4" s="639"/>
      <c r="AO4" s="582"/>
      <c r="AP4" s="582"/>
      <c r="AQ4" s="625"/>
      <c r="AR4" s="625"/>
      <c r="AS4" s="625"/>
      <c r="AT4" s="625"/>
    </row>
    <row r="5" spans="1:62" s="174" customFormat="1" ht="20.100000000000001" customHeight="1" x14ac:dyDescent="0.25">
      <c r="A5" s="441" t="s">
        <v>3</v>
      </c>
      <c r="B5" s="462" t="s">
        <v>63</v>
      </c>
      <c r="C5" s="634" t="s">
        <v>9</v>
      </c>
      <c r="D5" s="634">
        <v>120</v>
      </c>
      <c r="E5" s="634">
        <f>D5/20</f>
        <v>6</v>
      </c>
      <c r="F5" s="634"/>
      <c r="G5" s="634"/>
      <c r="H5" s="578"/>
      <c r="I5" s="462" t="s">
        <v>148</v>
      </c>
      <c r="J5" s="634" t="s">
        <v>86</v>
      </c>
      <c r="K5" s="634">
        <v>70</v>
      </c>
      <c r="L5" s="634">
        <f>K5/20</f>
        <v>3.5</v>
      </c>
      <c r="M5" s="634"/>
      <c r="N5" s="634"/>
      <c r="O5" s="638"/>
      <c r="P5" s="476" t="s">
        <v>311</v>
      </c>
      <c r="Q5" s="634" t="s">
        <v>406</v>
      </c>
      <c r="R5" s="628">
        <v>170</v>
      </c>
      <c r="S5" s="612">
        <f>R5/25</f>
        <v>6.8</v>
      </c>
      <c r="T5" s="634">
        <v>1.2</v>
      </c>
      <c r="U5" s="634"/>
      <c r="V5" s="578"/>
      <c r="W5" s="462" t="s">
        <v>148</v>
      </c>
      <c r="X5" s="634" t="s">
        <v>86</v>
      </c>
      <c r="Y5" s="634">
        <v>80</v>
      </c>
      <c r="Z5" s="634">
        <f>Y5/20</f>
        <v>4</v>
      </c>
      <c r="AA5" s="634"/>
      <c r="AB5" s="634"/>
      <c r="AC5" s="638"/>
      <c r="AD5" s="462" t="s">
        <v>63</v>
      </c>
      <c r="AE5" s="634" t="s">
        <v>9</v>
      </c>
      <c r="AF5" s="634">
        <v>120</v>
      </c>
      <c r="AG5" s="634">
        <f>AF5/20</f>
        <v>6</v>
      </c>
      <c r="AH5" s="634"/>
      <c r="AI5" s="634"/>
      <c r="AJ5" s="578"/>
      <c r="AK5" s="617"/>
      <c r="AL5" s="617"/>
      <c r="AM5" s="637"/>
      <c r="AN5" s="639"/>
      <c r="AO5" s="582"/>
      <c r="AP5" s="582"/>
      <c r="AQ5" s="617"/>
      <c r="AR5" s="617"/>
      <c r="AS5" s="617"/>
      <c r="AT5" s="617"/>
    </row>
    <row r="6" spans="1:62" s="174" customFormat="1" ht="20.100000000000001" customHeight="1" x14ac:dyDescent="0.25">
      <c r="A6" s="442"/>
      <c r="B6" s="462"/>
      <c r="C6" s="634"/>
      <c r="D6" s="634"/>
      <c r="E6" s="634"/>
      <c r="F6" s="634"/>
      <c r="G6" s="634"/>
      <c r="H6" s="621"/>
      <c r="I6" s="462"/>
      <c r="J6" s="622" t="s">
        <v>147</v>
      </c>
      <c r="K6" s="622">
        <v>30</v>
      </c>
      <c r="L6" s="634">
        <f>K6/20</f>
        <v>1.5</v>
      </c>
      <c r="M6" s="634"/>
      <c r="N6" s="634"/>
      <c r="O6" s="638"/>
      <c r="P6" s="477"/>
      <c r="Q6" s="634"/>
      <c r="R6" s="634"/>
      <c r="S6" s="634"/>
      <c r="T6" s="634"/>
      <c r="U6" s="634"/>
      <c r="V6" s="179"/>
      <c r="W6" s="462"/>
      <c r="X6" s="622" t="s">
        <v>147</v>
      </c>
      <c r="Y6" s="634">
        <v>30</v>
      </c>
      <c r="Z6" s="634">
        <f>Y6/20</f>
        <v>1.5</v>
      </c>
      <c r="AA6" s="634"/>
      <c r="AB6" s="634"/>
      <c r="AC6" s="686"/>
      <c r="AD6" s="462"/>
      <c r="AE6" s="634"/>
      <c r="AF6" s="634"/>
      <c r="AG6" s="634"/>
      <c r="AH6" s="634"/>
      <c r="AI6" s="634"/>
      <c r="AJ6" s="621"/>
      <c r="AK6" s="617"/>
      <c r="AL6" s="617"/>
      <c r="AM6" s="637"/>
      <c r="AN6" s="582"/>
      <c r="AO6" s="596"/>
      <c r="AP6" s="656"/>
      <c r="AQ6" s="656"/>
      <c r="AR6" s="656"/>
      <c r="AS6" s="685"/>
      <c r="AT6" s="617"/>
    </row>
    <row r="7" spans="1:62" s="174" customFormat="1" ht="20.100000000000001" customHeight="1" x14ac:dyDescent="0.25">
      <c r="A7" s="441" t="s">
        <v>34</v>
      </c>
      <c r="B7" s="476" t="s">
        <v>176</v>
      </c>
      <c r="C7" s="421" t="s">
        <v>177</v>
      </c>
      <c r="D7" s="421">
        <v>75</v>
      </c>
      <c r="E7" s="612"/>
      <c r="F7" s="612">
        <f>D7/35</f>
        <v>2.1428571428571428</v>
      </c>
      <c r="G7" s="612"/>
      <c r="H7" s="182"/>
      <c r="I7" s="476" t="s">
        <v>115</v>
      </c>
      <c r="J7" s="627" t="s">
        <v>127</v>
      </c>
      <c r="K7" s="628">
        <v>110</v>
      </c>
      <c r="L7" s="612"/>
      <c r="M7" s="612">
        <f>K7*0.65/35</f>
        <v>2.0428571428571427</v>
      </c>
      <c r="N7" s="612"/>
      <c r="O7" s="367"/>
      <c r="P7" s="477"/>
      <c r="Q7" s="634"/>
      <c r="R7" s="628"/>
      <c r="S7" s="612"/>
      <c r="T7" s="612"/>
      <c r="U7" s="612"/>
      <c r="V7" s="578"/>
      <c r="W7" s="476" t="s">
        <v>188</v>
      </c>
      <c r="X7" s="663" t="s">
        <v>189</v>
      </c>
      <c r="Y7" s="663">
        <v>15</v>
      </c>
      <c r="Z7" s="634"/>
      <c r="AA7" s="661"/>
      <c r="AB7" s="612">
        <f>Y7/100</f>
        <v>0.15</v>
      </c>
      <c r="AC7" s="179"/>
      <c r="AD7" s="476" t="s">
        <v>407</v>
      </c>
      <c r="AE7" s="623" t="s">
        <v>279</v>
      </c>
      <c r="AF7" s="623">
        <v>100</v>
      </c>
      <c r="AG7" s="612"/>
      <c r="AH7" s="612">
        <f>AF7*0.8/35</f>
        <v>2.2857142857142856</v>
      </c>
      <c r="AI7" s="612"/>
      <c r="AJ7" s="621"/>
      <c r="AL7" s="617"/>
      <c r="AM7" s="637"/>
      <c r="AN7" s="596"/>
      <c r="AO7" s="596"/>
      <c r="AP7" s="656"/>
      <c r="AQ7" s="656"/>
      <c r="AR7" s="602"/>
      <c r="AS7" s="582"/>
      <c r="AT7" s="617"/>
    </row>
    <row r="8" spans="1:62" s="174" customFormat="1" ht="20.100000000000001" customHeight="1" x14ac:dyDescent="0.25">
      <c r="A8" s="441"/>
      <c r="B8" s="477"/>
      <c r="C8" s="612" t="s">
        <v>179</v>
      </c>
      <c r="D8" s="612">
        <v>40</v>
      </c>
      <c r="E8" s="634">
        <f>D8/90</f>
        <v>0.44444444444444442</v>
      </c>
      <c r="F8" s="634"/>
      <c r="G8" s="612"/>
      <c r="H8" s="182"/>
      <c r="I8" s="477"/>
      <c r="J8" s="623" t="s">
        <v>116</v>
      </c>
      <c r="K8" s="634" t="s">
        <v>95</v>
      </c>
      <c r="L8" s="612"/>
      <c r="M8" s="612"/>
      <c r="N8" s="612"/>
      <c r="O8" s="621"/>
      <c r="P8" s="477"/>
      <c r="Q8" s="634"/>
      <c r="R8" s="595"/>
      <c r="S8" s="612"/>
      <c r="T8" s="612"/>
      <c r="U8" s="612"/>
      <c r="V8" s="578"/>
      <c r="W8" s="477"/>
      <c r="X8" s="663" t="s">
        <v>193</v>
      </c>
      <c r="Y8" s="663">
        <v>10</v>
      </c>
      <c r="Z8" s="634"/>
      <c r="AA8" s="661"/>
      <c r="AB8" s="612">
        <f>Y8/100</f>
        <v>0.1</v>
      </c>
      <c r="AC8" s="179"/>
      <c r="AD8" s="477"/>
      <c r="AE8" s="634" t="s">
        <v>87</v>
      </c>
      <c r="AF8" s="634">
        <v>25</v>
      </c>
      <c r="AG8" s="612"/>
      <c r="AH8" s="612"/>
      <c r="AI8" s="612">
        <f>AF8/100</f>
        <v>0.25</v>
      </c>
      <c r="AJ8" s="621"/>
      <c r="AL8" s="617"/>
      <c r="AM8" s="637"/>
      <c r="AN8" s="596"/>
      <c r="AO8" s="582"/>
      <c r="AP8" s="656"/>
      <c r="AQ8" s="656"/>
      <c r="AR8" s="602"/>
      <c r="AS8" s="582"/>
      <c r="AT8" s="617"/>
    </row>
    <row r="9" spans="1:62" s="174" customFormat="1" ht="20.100000000000001" customHeight="1" x14ac:dyDescent="0.25">
      <c r="A9" s="441"/>
      <c r="B9" s="477"/>
      <c r="C9" s="612" t="s">
        <v>165</v>
      </c>
      <c r="D9" s="612">
        <v>10</v>
      </c>
      <c r="E9" s="634"/>
      <c r="F9" s="612"/>
      <c r="G9" s="612">
        <f>D9/100</f>
        <v>0.1</v>
      </c>
      <c r="H9" s="182"/>
      <c r="I9" s="477"/>
      <c r="J9" s="634" t="s">
        <v>113</v>
      </c>
      <c r="K9" s="634" t="s">
        <v>95</v>
      </c>
      <c r="L9" s="612"/>
      <c r="M9" s="612"/>
      <c r="N9" s="612"/>
      <c r="O9" s="621"/>
      <c r="P9" s="477"/>
      <c r="Q9" s="626"/>
      <c r="R9" s="634"/>
      <c r="S9" s="612"/>
      <c r="T9" s="612"/>
      <c r="U9" s="612"/>
      <c r="V9" s="179"/>
      <c r="W9" s="477"/>
      <c r="X9" s="663" t="s">
        <v>94</v>
      </c>
      <c r="Y9" s="663">
        <v>50</v>
      </c>
      <c r="Z9" s="634"/>
      <c r="AA9" s="661">
        <f>Y9/35</f>
        <v>1.4285714285714286</v>
      </c>
      <c r="AB9" s="612"/>
      <c r="AC9" s="621"/>
      <c r="AD9" s="477"/>
      <c r="AE9" s="623" t="s">
        <v>205</v>
      </c>
      <c r="AF9" s="634"/>
      <c r="AG9" s="612"/>
      <c r="AH9" s="612"/>
      <c r="AI9" s="612"/>
      <c r="AJ9" s="621"/>
      <c r="AL9" s="582"/>
      <c r="AM9" s="637"/>
      <c r="AN9" s="656"/>
      <c r="AO9" s="582"/>
      <c r="AP9" s="656"/>
      <c r="AQ9" s="656"/>
      <c r="AR9" s="602"/>
      <c r="AS9" s="582"/>
      <c r="AT9" s="617"/>
    </row>
    <row r="10" spans="1:62" s="174" customFormat="1" ht="18.75" customHeight="1" x14ac:dyDescent="0.25">
      <c r="A10" s="441"/>
      <c r="B10" s="477"/>
      <c r="C10" s="612" t="s">
        <v>178</v>
      </c>
      <c r="D10" s="623" t="s">
        <v>95</v>
      </c>
      <c r="E10" s="660"/>
      <c r="F10" s="612"/>
      <c r="G10" s="612"/>
      <c r="H10" s="182"/>
      <c r="I10" s="477"/>
      <c r="J10" s="623"/>
      <c r="K10" s="623"/>
      <c r="L10" s="612"/>
      <c r="M10" s="612"/>
      <c r="N10" s="612"/>
      <c r="O10" s="621"/>
      <c r="P10" s="477"/>
      <c r="Q10" s="634"/>
      <c r="R10" s="623"/>
      <c r="S10" s="612"/>
      <c r="T10" s="612"/>
      <c r="U10" s="612"/>
      <c r="V10" s="182"/>
      <c r="W10" s="477"/>
      <c r="X10" s="612" t="s">
        <v>190</v>
      </c>
      <c r="Y10" s="612">
        <v>30</v>
      </c>
      <c r="Z10" s="634">
        <f>Y10/30</f>
        <v>1</v>
      </c>
      <c r="AA10" s="661"/>
      <c r="AB10" s="612"/>
      <c r="AC10" s="368"/>
      <c r="AD10" s="477"/>
      <c r="AE10" s="623"/>
      <c r="AF10" s="634"/>
      <c r="AG10" s="612"/>
      <c r="AH10" s="612"/>
      <c r="AI10" s="612"/>
      <c r="AJ10" s="621"/>
      <c r="AS10" s="582"/>
      <c r="AT10" s="617"/>
    </row>
    <row r="11" spans="1:62" s="174" customFormat="1" ht="20.100000000000001" customHeight="1" x14ac:dyDescent="0.25">
      <c r="A11" s="441"/>
      <c r="B11" s="478"/>
      <c r="C11" s="645" t="s">
        <v>154</v>
      </c>
      <c r="D11" s="623" t="s">
        <v>95</v>
      </c>
      <c r="E11" s="612"/>
      <c r="F11" s="612"/>
      <c r="G11" s="612"/>
      <c r="H11" s="182"/>
      <c r="I11" s="478"/>
      <c r="J11" s="623"/>
      <c r="K11" s="659"/>
      <c r="L11" s="612"/>
      <c r="M11" s="612"/>
      <c r="N11" s="612"/>
      <c r="O11" s="621"/>
      <c r="P11" s="478"/>
      <c r="Q11" s="623"/>
      <c r="R11" s="902"/>
      <c r="S11" s="612"/>
      <c r="T11" s="612"/>
      <c r="U11" s="612"/>
      <c r="V11" s="182"/>
      <c r="W11" s="478"/>
      <c r="X11" s="612"/>
      <c r="Y11" s="612"/>
      <c r="Z11" s="634"/>
      <c r="AA11" s="661"/>
      <c r="AB11" s="612"/>
      <c r="AC11" s="621"/>
      <c r="AD11" s="478"/>
      <c r="AE11" s="678"/>
      <c r="AF11" s="679"/>
      <c r="AG11" s="612"/>
      <c r="AH11" s="612"/>
      <c r="AI11" s="612"/>
      <c r="AJ11" s="621"/>
      <c r="AS11" s="618"/>
      <c r="AT11" s="617"/>
    </row>
    <row r="12" spans="1:62" s="174" customFormat="1" ht="20.100000000000001" customHeight="1" x14ac:dyDescent="0.25">
      <c r="A12" s="485" t="s">
        <v>35</v>
      </c>
      <c r="B12" s="476" t="s">
        <v>261</v>
      </c>
      <c r="C12" s="623" t="s">
        <v>131</v>
      </c>
      <c r="D12" s="634">
        <v>35</v>
      </c>
      <c r="E12" s="634"/>
      <c r="F12" s="634">
        <f>D12/55</f>
        <v>0.63636363636363635</v>
      </c>
      <c r="G12" s="612"/>
      <c r="H12" s="621"/>
      <c r="I12" s="529" t="s">
        <v>202</v>
      </c>
      <c r="J12" s="634" t="s">
        <v>164</v>
      </c>
      <c r="K12" s="634">
        <v>70</v>
      </c>
      <c r="L12" s="660"/>
      <c r="M12" s="660"/>
      <c r="N12" s="260">
        <f>K12/100</f>
        <v>0.7</v>
      </c>
      <c r="O12" s="101"/>
      <c r="P12" s="476" t="s">
        <v>352</v>
      </c>
      <c r="Q12" s="611" t="s">
        <v>353</v>
      </c>
      <c r="R12" s="611">
        <v>55</v>
      </c>
      <c r="S12" s="627"/>
      <c r="T12" s="627">
        <f>R12/55</f>
        <v>1</v>
      </c>
      <c r="U12" s="612"/>
      <c r="V12" s="179"/>
      <c r="W12" s="476" t="s">
        <v>229</v>
      </c>
      <c r="X12" s="627" t="s">
        <v>215</v>
      </c>
      <c r="Y12" s="627">
        <v>15</v>
      </c>
      <c r="Z12" s="627"/>
      <c r="AA12" s="627"/>
      <c r="AB12" s="612">
        <f>Y12/100</f>
        <v>0.15</v>
      </c>
      <c r="AC12" s="369"/>
      <c r="AD12" s="476" t="s">
        <v>206</v>
      </c>
      <c r="AE12" s="623" t="s">
        <v>183</v>
      </c>
      <c r="AF12" s="634">
        <v>10</v>
      </c>
      <c r="AG12" s="634">
        <f>AF12/15</f>
        <v>0.66666666666666663</v>
      </c>
      <c r="AH12" s="627"/>
      <c r="AI12" s="612"/>
      <c r="AJ12" s="621"/>
      <c r="AS12" s="685"/>
      <c r="AT12" s="617"/>
    </row>
    <row r="13" spans="1:62" s="174" customFormat="1" ht="20.100000000000001" customHeight="1" x14ac:dyDescent="0.25">
      <c r="A13" s="441"/>
      <c r="B13" s="477"/>
      <c r="C13" s="623" t="s">
        <v>54</v>
      </c>
      <c r="D13" s="623">
        <v>15</v>
      </c>
      <c r="E13" s="627"/>
      <c r="F13" s="612">
        <f>D13*0.8/35</f>
        <v>0.34285714285714286</v>
      </c>
      <c r="G13" s="612"/>
      <c r="H13" s="179"/>
      <c r="I13" s="529"/>
      <c r="J13" s="634" t="s">
        <v>165</v>
      </c>
      <c r="K13" s="634">
        <v>5</v>
      </c>
      <c r="L13" s="660"/>
      <c r="M13" s="260"/>
      <c r="N13" s="260">
        <f>K13/100</f>
        <v>0.05</v>
      </c>
      <c r="O13" s="101"/>
      <c r="P13" s="477"/>
      <c r="Q13" s="623"/>
      <c r="R13" s="634"/>
      <c r="S13" s="627"/>
      <c r="T13" s="612"/>
      <c r="U13" s="627"/>
      <c r="V13" s="578"/>
      <c r="W13" s="477"/>
      <c r="X13" s="623" t="s">
        <v>230</v>
      </c>
      <c r="Y13" s="627">
        <v>30</v>
      </c>
      <c r="Z13" s="627"/>
      <c r="AA13" s="612">
        <f>Y13/35</f>
        <v>0.8571428571428571</v>
      </c>
      <c r="AB13" s="612"/>
      <c r="AC13" s="369"/>
      <c r="AD13" s="477"/>
      <c r="AE13" s="421" t="s">
        <v>185</v>
      </c>
      <c r="AF13" s="623">
        <v>35</v>
      </c>
      <c r="AG13" s="627"/>
      <c r="AH13" s="612"/>
      <c r="AI13" s="612">
        <f>AF13/100</f>
        <v>0.35</v>
      </c>
      <c r="AJ13" s="621"/>
      <c r="AS13" s="618"/>
      <c r="AT13" s="617"/>
    </row>
    <row r="14" spans="1:62" s="174" customFormat="1" ht="20.100000000000001" customHeight="1" x14ac:dyDescent="0.25">
      <c r="A14" s="441"/>
      <c r="B14" s="477"/>
      <c r="C14" s="627" t="s">
        <v>258</v>
      </c>
      <c r="D14" s="623">
        <v>35</v>
      </c>
      <c r="E14" s="627"/>
      <c r="F14" s="627"/>
      <c r="G14" s="612">
        <f>D14/100</f>
        <v>0.35</v>
      </c>
      <c r="H14" s="578"/>
      <c r="I14" s="529"/>
      <c r="J14" s="626" t="s">
        <v>203</v>
      </c>
      <c r="K14" s="634">
        <v>16</v>
      </c>
      <c r="L14" s="260"/>
      <c r="M14" s="260">
        <f>K14/35</f>
        <v>0.45714285714285713</v>
      </c>
      <c r="N14" s="260"/>
      <c r="O14" s="101"/>
      <c r="P14" s="477"/>
      <c r="Q14" s="612"/>
      <c r="R14" s="612"/>
      <c r="S14" s="612"/>
      <c r="T14" s="612"/>
      <c r="U14" s="612"/>
      <c r="V14" s="662"/>
      <c r="W14" s="477"/>
      <c r="X14" s="657" t="s">
        <v>180</v>
      </c>
      <c r="Y14" s="627">
        <v>5</v>
      </c>
      <c r="Z14" s="627"/>
      <c r="AA14" s="612"/>
      <c r="AB14" s="612">
        <f t="shared" ref="AB14" si="0">Y14/100</f>
        <v>0.05</v>
      </c>
      <c r="AC14" s="369"/>
      <c r="AD14" s="477"/>
      <c r="AE14" s="421" t="s">
        <v>54</v>
      </c>
      <c r="AF14" s="623">
        <v>15</v>
      </c>
      <c r="AG14" s="627"/>
      <c r="AH14" s="612">
        <f>AF14*0.8/35</f>
        <v>0.34285714285714286</v>
      </c>
      <c r="AI14" s="612"/>
      <c r="AJ14" s="621"/>
      <c r="AS14" s="582"/>
      <c r="AT14" s="617"/>
    </row>
    <row r="15" spans="1:62" s="174" customFormat="1" ht="20.100000000000001" customHeight="1" x14ac:dyDescent="0.25">
      <c r="A15" s="441"/>
      <c r="B15" s="477"/>
      <c r="C15" s="612" t="s">
        <v>53</v>
      </c>
      <c r="D15" s="612">
        <v>5</v>
      </c>
      <c r="E15" s="634"/>
      <c r="F15" s="612"/>
      <c r="G15" s="612">
        <f>D15/100</f>
        <v>0.05</v>
      </c>
      <c r="H15" s="182"/>
      <c r="I15" s="529"/>
      <c r="J15" s="660"/>
      <c r="K15" s="660"/>
      <c r="L15" s="660"/>
      <c r="M15" s="260"/>
      <c r="N15" s="260"/>
      <c r="O15" s="101"/>
      <c r="P15" s="477"/>
      <c r="Q15" s="612"/>
      <c r="R15" s="634"/>
      <c r="S15" s="624"/>
      <c r="T15" s="624"/>
      <c r="U15" s="624"/>
      <c r="V15" s="621"/>
      <c r="W15" s="477"/>
      <c r="X15" s="421" t="s">
        <v>231</v>
      </c>
      <c r="Y15" s="627">
        <v>15</v>
      </c>
      <c r="Z15" s="624"/>
      <c r="AA15" s="612">
        <f t="shared" ref="AA15" si="1">Y15/35</f>
        <v>0.42857142857142855</v>
      </c>
      <c r="AB15" s="612"/>
      <c r="AC15" s="369"/>
      <c r="AD15" s="477"/>
      <c r="AE15" s="623" t="s">
        <v>207</v>
      </c>
      <c r="AF15" s="634">
        <v>1</v>
      </c>
      <c r="AG15" s="624"/>
      <c r="AH15" s="612"/>
      <c r="AI15" s="612">
        <f t="shared" ref="AI15:AI16" si="2">AF15/100</f>
        <v>0.01</v>
      </c>
      <c r="AJ15" s="621"/>
      <c r="AL15" s="582"/>
      <c r="AM15" s="637"/>
      <c r="AN15" s="596"/>
      <c r="AO15" s="596"/>
      <c r="AP15" s="625"/>
      <c r="AQ15" s="625"/>
      <c r="AR15" s="625"/>
      <c r="AS15" s="582"/>
      <c r="AT15" s="617"/>
    </row>
    <row r="16" spans="1:62" s="174" customFormat="1" ht="20.100000000000001" customHeight="1" x14ac:dyDescent="0.25">
      <c r="A16" s="441"/>
      <c r="B16" s="478"/>
      <c r="C16" s="623"/>
      <c r="D16" s="623"/>
      <c r="E16" s="624"/>
      <c r="F16" s="624"/>
      <c r="G16" s="624"/>
      <c r="H16" s="621"/>
      <c r="I16" s="529"/>
      <c r="J16" s="418"/>
      <c r="K16" s="660"/>
      <c r="L16" s="260"/>
      <c r="M16" s="260"/>
      <c r="N16" s="260"/>
      <c r="O16" s="101"/>
      <c r="P16" s="477"/>
      <c r="Q16" s="623"/>
      <c r="R16" s="623"/>
      <c r="S16" s="624"/>
      <c r="T16" s="624"/>
      <c r="U16" s="624"/>
      <c r="V16" s="621"/>
      <c r="W16" s="478"/>
      <c r="X16" s="627"/>
      <c r="Y16" s="627"/>
      <c r="Z16" s="624"/>
      <c r="AA16" s="624"/>
      <c r="AB16" s="624"/>
      <c r="AC16" s="369"/>
      <c r="AD16" s="478"/>
      <c r="AE16" s="421" t="s">
        <v>208</v>
      </c>
      <c r="AF16" s="623">
        <v>5</v>
      </c>
      <c r="AG16" s="624"/>
      <c r="AH16" s="624"/>
      <c r="AI16" s="612">
        <f t="shared" si="2"/>
        <v>0.05</v>
      </c>
      <c r="AJ16" s="621"/>
      <c r="AL16" s="582"/>
      <c r="AM16" s="609"/>
      <c r="AN16" s="596"/>
      <c r="AO16" s="582"/>
      <c r="AP16" s="596"/>
      <c r="AQ16" s="596"/>
      <c r="AR16" s="656"/>
      <c r="AS16" s="582"/>
      <c r="AT16" s="617"/>
    </row>
    <row r="17" spans="1:46" ht="20.100000000000001" customHeight="1" x14ac:dyDescent="0.25">
      <c r="A17" s="535" t="s">
        <v>46</v>
      </c>
      <c r="B17" s="473" t="s">
        <v>119</v>
      </c>
      <c r="C17" s="623" t="s">
        <v>96</v>
      </c>
      <c r="D17" s="634">
        <v>75</v>
      </c>
      <c r="E17" s="649"/>
      <c r="F17" s="649"/>
      <c r="G17" s="612">
        <f>D17/100</f>
        <v>0.75</v>
      </c>
      <c r="H17" s="621"/>
      <c r="I17" s="473" t="s">
        <v>119</v>
      </c>
      <c r="J17" s="623" t="s">
        <v>96</v>
      </c>
      <c r="K17" s="634">
        <v>75</v>
      </c>
      <c r="L17" s="634" t="s">
        <v>97</v>
      </c>
      <c r="M17" s="623"/>
      <c r="N17" s="612">
        <f>K17/100</f>
        <v>0.75</v>
      </c>
      <c r="O17" s="629"/>
      <c r="P17" s="476" t="s">
        <v>312</v>
      </c>
      <c r="Q17" s="623" t="s">
        <v>313</v>
      </c>
      <c r="R17" s="623">
        <v>75</v>
      </c>
      <c r="S17" s="623"/>
      <c r="T17" s="623"/>
      <c r="U17" s="612">
        <f>R17/100</f>
        <v>0.75</v>
      </c>
      <c r="V17" s="634"/>
      <c r="W17" s="476" t="s">
        <v>139</v>
      </c>
      <c r="X17" s="623" t="s">
        <v>83</v>
      </c>
      <c r="Y17" s="634">
        <v>75</v>
      </c>
      <c r="Z17" s="649"/>
      <c r="AA17" s="649"/>
      <c r="AB17" s="612">
        <f>Y17/100</f>
        <v>0.75</v>
      </c>
      <c r="AC17" s="621"/>
      <c r="AD17" s="473" t="s">
        <v>119</v>
      </c>
      <c r="AE17" s="623" t="s">
        <v>96</v>
      </c>
      <c r="AF17" s="634">
        <v>75</v>
      </c>
      <c r="AG17" s="649"/>
      <c r="AH17" s="649"/>
      <c r="AI17" s="612">
        <f>AF17/100</f>
        <v>0.75</v>
      </c>
      <c r="AJ17" s="621"/>
      <c r="AL17" s="582"/>
      <c r="AM17" s="609"/>
      <c r="AN17" s="610"/>
      <c r="AO17" s="596"/>
      <c r="AP17" s="596"/>
      <c r="AQ17" s="596"/>
      <c r="AR17" s="596"/>
      <c r="AS17" s="582"/>
      <c r="AT17" s="625"/>
    </row>
    <row r="18" spans="1:46" ht="20.100000000000001" customHeight="1" x14ac:dyDescent="0.25">
      <c r="A18" s="536"/>
      <c r="B18" s="474"/>
      <c r="C18" s="479" t="s">
        <v>98</v>
      </c>
      <c r="D18" s="623"/>
      <c r="E18" s="649"/>
      <c r="F18" s="649"/>
      <c r="G18" s="649"/>
      <c r="H18" s="621"/>
      <c r="I18" s="474"/>
      <c r="J18" s="479" t="s">
        <v>102</v>
      </c>
      <c r="K18" s="623"/>
      <c r="L18" s="634"/>
      <c r="M18" s="623"/>
      <c r="N18" s="649"/>
      <c r="O18" s="629"/>
      <c r="P18" s="477"/>
      <c r="Q18" s="470" t="s">
        <v>314</v>
      </c>
      <c r="R18" s="623"/>
      <c r="S18" s="623"/>
      <c r="T18" s="623"/>
      <c r="U18" s="623"/>
      <c r="V18" s="634"/>
      <c r="W18" s="477"/>
      <c r="X18" s="479" t="s">
        <v>98</v>
      </c>
      <c r="Y18" s="623"/>
      <c r="Z18" s="649"/>
      <c r="AA18" s="649"/>
      <c r="AB18" s="649"/>
      <c r="AC18" s="621"/>
      <c r="AD18" s="474"/>
      <c r="AE18" s="479" t="s">
        <v>102</v>
      </c>
      <c r="AF18" s="623"/>
      <c r="AG18" s="649"/>
      <c r="AH18" s="649"/>
      <c r="AI18" s="649"/>
      <c r="AJ18" s="621"/>
      <c r="AL18" s="582"/>
      <c r="AM18" s="609"/>
      <c r="AN18" s="610"/>
      <c r="AO18" s="596"/>
      <c r="AP18" s="596"/>
      <c r="AQ18" s="596"/>
      <c r="AR18" s="596"/>
      <c r="AS18" s="582"/>
      <c r="AT18" s="625"/>
    </row>
    <row r="19" spans="1:46" ht="20.100000000000001" customHeight="1" x14ac:dyDescent="0.25">
      <c r="A19" s="536"/>
      <c r="B19" s="474"/>
      <c r="C19" s="480"/>
      <c r="D19" s="623"/>
      <c r="E19" s="649"/>
      <c r="F19" s="649"/>
      <c r="G19" s="649"/>
      <c r="H19" s="621"/>
      <c r="I19" s="474"/>
      <c r="J19" s="480"/>
      <c r="K19" s="623"/>
      <c r="L19" s="634"/>
      <c r="M19" s="623"/>
      <c r="N19" s="649"/>
      <c r="O19" s="629"/>
      <c r="P19" s="477"/>
      <c r="Q19" s="471"/>
      <c r="R19" s="624"/>
      <c r="S19" s="624"/>
      <c r="T19" s="624"/>
      <c r="U19" s="624"/>
      <c r="V19" s="624"/>
      <c r="W19" s="477"/>
      <c r="X19" s="480"/>
      <c r="Y19" s="623"/>
      <c r="Z19" s="649"/>
      <c r="AA19" s="649"/>
      <c r="AB19" s="649"/>
      <c r="AC19" s="621"/>
      <c r="AD19" s="474"/>
      <c r="AE19" s="480"/>
      <c r="AF19" s="623"/>
      <c r="AG19" s="649"/>
      <c r="AH19" s="649"/>
      <c r="AI19" s="649"/>
      <c r="AJ19" s="621"/>
      <c r="AL19" s="582"/>
      <c r="AM19" s="609"/>
      <c r="AN19" s="610"/>
      <c r="AO19" s="582"/>
      <c r="AP19" s="596"/>
      <c r="AQ19" s="596"/>
      <c r="AR19" s="596"/>
      <c r="AS19" s="582"/>
      <c r="AT19" s="625"/>
    </row>
    <row r="20" spans="1:46" ht="20.100000000000001" customHeight="1" x14ac:dyDescent="0.25">
      <c r="A20" s="536"/>
      <c r="B20" s="474"/>
      <c r="C20" s="480"/>
      <c r="D20" s="623"/>
      <c r="E20" s="649"/>
      <c r="F20" s="649"/>
      <c r="G20" s="649"/>
      <c r="H20" s="621"/>
      <c r="I20" s="474"/>
      <c r="J20" s="480"/>
      <c r="K20" s="623"/>
      <c r="L20" s="634"/>
      <c r="M20" s="623"/>
      <c r="N20" s="649"/>
      <c r="O20" s="629"/>
      <c r="P20" s="478"/>
      <c r="Q20" s="472"/>
      <c r="R20" s="624"/>
      <c r="S20" s="624"/>
      <c r="T20" s="624"/>
      <c r="U20" s="624"/>
      <c r="V20" s="624"/>
      <c r="W20" s="477"/>
      <c r="X20" s="480"/>
      <c r="Y20" s="623"/>
      <c r="Z20" s="649"/>
      <c r="AA20" s="649"/>
      <c r="AB20" s="649"/>
      <c r="AC20" s="621"/>
      <c r="AD20" s="474"/>
      <c r="AE20" s="480"/>
      <c r="AF20" s="634"/>
      <c r="AG20" s="649"/>
      <c r="AH20" s="649"/>
      <c r="AI20" s="649"/>
      <c r="AJ20" s="621"/>
      <c r="AL20" s="582"/>
      <c r="AM20" s="609"/>
      <c r="AN20" s="610"/>
      <c r="AO20" s="582"/>
      <c r="AP20" s="596"/>
      <c r="AQ20" s="596"/>
      <c r="AR20" s="596"/>
      <c r="AS20" s="582"/>
      <c r="AT20" s="625"/>
    </row>
    <row r="21" spans="1:46" ht="20.100000000000001" customHeight="1" x14ac:dyDescent="0.25">
      <c r="A21" s="537"/>
      <c r="B21" s="475"/>
      <c r="C21" s="481"/>
      <c r="D21" s="623"/>
      <c r="E21" s="649"/>
      <c r="F21" s="649"/>
      <c r="G21" s="649"/>
      <c r="H21" s="621"/>
      <c r="I21" s="475"/>
      <c r="J21" s="481"/>
      <c r="K21" s="623"/>
      <c r="L21" s="634"/>
      <c r="M21" s="623"/>
      <c r="N21" s="649"/>
      <c r="O21" s="638"/>
      <c r="P21" s="473" t="s">
        <v>315</v>
      </c>
      <c r="Q21" s="612" t="s">
        <v>316</v>
      </c>
      <c r="R21" s="612">
        <v>20</v>
      </c>
      <c r="S21" s="649"/>
      <c r="T21" s="649"/>
      <c r="U21" s="649">
        <f>R21/100</f>
        <v>0.2</v>
      </c>
      <c r="V21" s="621"/>
      <c r="W21" s="478"/>
      <c r="X21" s="481"/>
      <c r="Y21" s="623"/>
      <c r="Z21" s="649"/>
      <c r="AA21" s="649"/>
      <c r="AB21" s="649"/>
      <c r="AC21" s="621"/>
      <c r="AD21" s="475"/>
      <c r="AE21" s="481"/>
      <c r="AF21" s="634"/>
      <c r="AG21" s="649"/>
      <c r="AH21" s="649"/>
      <c r="AI21" s="649"/>
      <c r="AJ21" s="621"/>
      <c r="AL21" s="582"/>
      <c r="AM21" s="637"/>
      <c r="AN21" s="602"/>
      <c r="AO21" s="602"/>
      <c r="AP21" s="596"/>
      <c r="AQ21" s="596"/>
      <c r="AR21" s="656"/>
      <c r="AS21" s="618"/>
      <c r="AT21" s="625"/>
    </row>
    <row r="22" spans="1:46" ht="20.100000000000001" customHeight="1" x14ac:dyDescent="0.25">
      <c r="A22" s="490" t="s">
        <v>37</v>
      </c>
      <c r="B22" s="476" t="s">
        <v>259</v>
      </c>
      <c r="C22" s="634" t="s">
        <v>260</v>
      </c>
      <c r="D22" s="634">
        <v>25</v>
      </c>
      <c r="E22" s="649"/>
      <c r="F22" s="649"/>
      <c r="G22" s="612">
        <f>D22/100</f>
        <v>0.25</v>
      </c>
      <c r="H22" s="205"/>
      <c r="I22" s="532" t="s">
        <v>309</v>
      </c>
      <c r="J22" s="623" t="s">
        <v>90</v>
      </c>
      <c r="K22" s="634">
        <v>5</v>
      </c>
      <c r="L22" s="634"/>
      <c r="M22" s="623"/>
      <c r="N22" s="612"/>
      <c r="O22" s="638" t="s">
        <v>151</v>
      </c>
      <c r="P22" s="474"/>
      <c r="Q22" s="612" t="s">
        <v>317</v>
      </c>
      <c r="R22" s="612">
        <v>8</v>
      </c>
      <c r="S22" s="649"/>
      <c r="T22" s="649"/>
      <c r="U22" s="649">
        <f>R22/100</f>
        <v>0.08</v>
      </c>
      <c r="V22" s="621"/>
      <c r="W22" s="476" t="s">
        <v>195</v>
      </c>
      <c r="X22" s="611" t="s">
        <v>58</v>
      </c>
      <c r="Y22" s="634">
        <v>25</v>
      </c>
      <c r="Z22" s="649"/>
      <c r="AA22" s="649"/>
      <c r="AB22" s="612">
        <f>Y22/100</f>
        <v>0.25</v>
      </c>
      <c r="AC22" s="205"/>
      <c r="AD22" s="477" t="s">
        <v>376</v>
      </c>
      <c r="AE22" s="627" t="s">
        <v>209</v>
      </c>
      <c r="AF22" s="627">
        <v>20</v>
      </c>
      <c r="AG22" s="649"/>
      <c r="AH22" s="649"/>
      <c r="AI22" s="612">
        <f>AF22/100</f>
        <v>0.2</v>
      </c>
      <c r="AJ22" s="578"/>
      <c r="AL22" s="582"/>
      <c r="AM22" s="637"/>
      <c r="AN22" s="602"/>
      <c r="AO22" s="602"/>
      <c r="AP22" s="596"/>
      <c r="AQ22" s="596"/>
      <c r="AR22" s="596"/>
      <c r="AS22" s="618"/>
      <c r="AT22" s="625"/>
    </row>
    <row r="23" spans="1:46" ht="20.100000000000001" customHeight="1" x14ac:dyDescent="0.25">
      <c r="A23" s="490"/>
      <c r="B23" s="477"/>
      <c r="C23" s="623" t="s">
        <v>155</v>
      </c>
      <c r="D23" s="634">
        <v>12</v>
      </c>
      <c r="E23" s="649"/>
      <c r="F23" s="268">
        <f>D23/50</f>
        <v>0.24</v>
      </c>
      <c r="G23" s="649"/>
      <c r="H23" s="205"/>
      <c r="I23" s="533"/>
      <c r="J23" s="623" t="s">
        <v>121</v>
      </c>
      <c r="K23" s="634">
        <v>5</v>
      </c>
      <c r="L23" s="634">
        <f>K23/15</f>
        <v>0.33333333333333331</v>
      </c>
      <c r="M23" s="623"/>
      <c r="N23" s="649"/>
      <c r="O23" s="638"/>
      <c r="P23" s="474"/>
      <c r="Q23" s="612" t="s">
        <v>318</v>
      </c>
      <c r="R23" s="612">
        <v>10</v>
      </c>
      <c r="S23" s="649"/>
      <c r="T23" s="649"/>
      <c r="U23" s="649">
        <f>R23/100</f>
        <v>0.1</v>
      </c>
      <c r="V23" s="621"/>
      <c r="W23" s="477"/>
      <c r="X23" s="623" t="s">
        <v>114</v>
      </c>
      <c r="Y23" s="623">
        <v>15</v>
      </c>
      <c r="Z23" s="649"/>
      <c r="AA23" s="269">
        <f>Y23*0.65/35</f>
        <v>0.27857142857142858</v>
      </c>
      <c r="AB23" s="649"/>
      <c r="AC23" s="205"/>
      <c r="AD23" s="477"/>
      <c r="AE23" s="580" t="s">
        <v>356</v>
      </c>
      <c r="AF23" s="627">
        <v>15</v>
      </c>
      <c r="AG23" s="649"/>
      <c r="AH23" s="650">
        <f>AF23*0.65/35</f>
        <v>0.27857142857142858</v>
      </c>
      <c r="AI23" s="649"/>
      <c r="AJ23" s="578"/>
      <c r="AL23" s="582"/>
      <c r="AM23" s="637"/>
      <c r="AN23" s="625"/>
      <c r="AO23" s="625"/>
      <c r="AP23" s="596"/>
      <c r="AQ23" s="596"/>
      <c r="AR23" s="596"/>
      <c r="AS23" s="685"/>
      <c r="AT23" s="625"/>
    </row>
    <row r="24" spans="1:46" ht="20.100000000000001" customHeight="1" x14ac:dyDescent="0.25">
      <c r="A24" s="490"/>
      <c r="B24" s="477"/>
      <c r="C24" s="623" t="s">
        <v>228</v>
      </c>
      <c r="D24" s="623" t="s">
        <v>250</v>
      </c>
      <c r="E24" s="649"/>
      <c r="F24" s="649"/>
      <c r="G24" s="649"/>
      <c r="H24" s="205"/>
      <c r="I24" s="533"/>
      <c r="J24" s="623" t="s">
        <v>310</v>
      </c>
      <c r="K24" s="623">
        <v>20</v>
      </c>
      <c r="L24" s="634">
        <f>K24/15</f>
        <v>1.3333333333333333</v>
      </c>
      <c r="M24" s="623"/>
      <c r="N24" s="649"/>
      <c r="O24" s="638"/>
      <c r="P24" s="474"/>
      <c r="Q24" s="612" t="s">
        <v>319</v>
      </c>
      <c r="R24" s="612">
        <v>5</v>
      </c>
      <c r="S24" s="649"/>
      <c r="T24" s="269">
        <f>R24/55</f>
        <v>9.0909090909090912E-2</v>
      </c>
      <c r="U24" s="612"/>
      <c r="V24" s="578"/>
      <c r="W24" s="477"/>
      <c r="X24" s="623"/>
      <c r="Y24" s="623"/>
      <c r="Z24" s="649"/>
      <c r="AA24" s="269"/>
      <c r="AB24" s="649"/>
      <c r="AC24" s="205"/>
      <c r="AD24" s="477"/>
      <c r="AE24" s="627"/>
      <c r="AF24" s="625"/>
      <c r="AG24" s="649"/>
      <c r="AH24" s="649"/>
      <c r="AI24" s="649"/>
      <c r="AJ24" s="578"/>
      <c r="AL24" s="582"/>
      <c r="AM24" s="637"/>
      <c r="AN24" s="631"/>
      <c r="AO24" s="596"/>
      <c r="AP24" s="596"/>
      <c r="AQ24" s="596"/>
      <c r="AR24" s="596"/>
      <c r="AS24" s="276"/>
      <c r="AT24" s="625"/>
    </row>
    <row r="25" spans="1:46" ht="20.100000000000001" customHeight="1" x14ac:dyDescent="0.25">
      <c r="A25" s="490"/>
      <c r="B25" s="477"/>
      <c r="C25" s="623"/>
      <c r="D25" s="623"/>
      <c r="E25" s="649"/>
      <c r="F25" s="649"/>
      <c r="G25" s="649"/>
      <c r="H25" s="205"/>
      <c r="I25" s="533"/>
      <c r="J25" s="623"/>
      <c r="K25" s="623"/>
      <c r="L25" s="634"/>
      <c r="M25" s="623"/>
      <c r="N25" s="649"/>
      <c r="O25" s="638"/>
      <c r="P25" s="474"/>
      <c r="Q25" s="612" t="s">
        <v>320</v>
      </c>
      <c r="R25" s="612">
        <v>20</v>
      </c>
      <c r="S25" s="649"/>
      <c r="T25" s="269">
        <f>R25/140</f>
        <v>0.14285714285714285</v>
      </c>
      <c r="U25" s="649"/>
      <c r="V25" s="578"/>
      <c r="W25" s="477"/>
      <c r="X25" s="623"/>
      <c r="Y25" s="623"/>
      <c r="Z25" s="649"/>
      <c r="AA25" s="269"/>
      <c r="AB25" s="649"/>
      <c r="AC25" s="205"/>
      <c r="AD25" s="477"/>
      <c r="AE25" s="208"/>
      <c r="AF25" s="623"/>
      <c r="AG25" s="649"/>
      <c r="AH25" s="649"/>
      <c r="AI25" s="649"/>
      <c r="AJ25" s="578"/>
      <c r="AL25" s="582"/>
      <c r="AM25" s="637"/>
      <c r="AN25" s="631"/>
      <c r="AO25" s="596"/>
      <c r="AP25" s="596"/>
      <c r="AQ25" s="596"/>
      <c r="AR25" s="596"/>
      <c r="AS25" s="276"/>
      <c r="AT25" s="625"/>
    </row>
    <row r="26" spans="1:46" ht="20.100000000000001" customHeight="1" x14ac:dyDescent="0.25">
      <c r="A26" s="490"/>
      <c r="B26" s="478"/>
      <c r="C26" s="623"/>
      <c r="D26" s="623"/>
      <c r="E26" s="649"/>
      <c r="F26" s="649"/>
      <c r="G26" s="649"/>
      <c r="H26" s="205"/>
      <c r="I26" s="534"/>
      <c r="J26" s="659"/>
      <c r="K26" s="660"/>
      <c r="L26" s="634"/>
      <c r="M26" s="623"/>
      <c r="N26" s="649"/>
      <c r="O26" s="629"/>
      <c r="P26" s="475"/>
      <c r="Q26" s="673" t="s">
        <v>321</v>
      </c>
      <c r="R26" s="627">
        <v>15</v>
      </c>
      <c r="S26" s="649"/>
      <c r="T26" s="649"/>
      <c r="U26" s="649">
        <f>R26/100</f>
        <v>0.15</v>
      </c>
      <c r="V26" s="578"/>
      <c r="W26" s="478"/>
      <c r="X26" s="623"/>
      <c r="Y26" s="623"/>
      <c r="Z26" s="649"/>
      <c r="AA26" s="649"/>
      <c r="AB26" s="649"/>
      <c r="AC26" s="205"/>
      <c r="AD26" s="478"/>
      <c r="AE26" s="235"/>
      <c r="AF26" s="623"/>
      <c r="AG26" s="649"/>
      <c r="AH26" s="649"/>
      <c r="AI26" s="649"/>
      <c r="AJ26" s="578"/>
      <c r="AL26" s="625"/>
      <c r="AM26" s="582"/>
      <c r="AN26" s="582"/>
      <c r="AO26" s="602"/>
      <c r="AP26" s="608"/>
      <c r="AQ26" s="608"/>
      <c r="AR26" s="608"/>
      <c r="AS26" s="582"/>
      <c r="AT26" s="625"/>
    </row>
    <row r="27" spans="1:46" ht="20.100000000000001" customHeight="1" x14ac:dyDescent="0.25">
      <c r="A27" s="668" t="s">
        <v>57</v>
      </c>
      <c r="B27" s="633" t="s">
        <v>44</v>
      </c>
      <c r="C27" s="595"/>
      <c r="D27" s="586"/>
      <c r="E27" s="647"/>
      <c r="F27" s="647"/>
      <c r="G27" s="647"/>
      <c r="H27" s="578"/>
      <c r="I27" s="633" t="s">
        <v>14</v>
      </c>
      <c r="J27" s="634" t="s">
        <v>14</v>
      </c>
      <c r="K27" s="580" t="s">
        <v>61</v>
      </c>
      <c r="L27" s="647"/>
      <c r="M27" s="647"/>
      <c r="N27" s="647"/>
      <c r="O27" s="621"/>
      <c r="P27" s="633" t="s">
        <v>14</v>
      </c>
      <c r="Q27" s="371" t="s">
        <v>299</v>
      </c>
      <c r="R27" s="580"/>
      <c r="S27" s="647"/>
      <c r="T27" s="647"/>
      <c r="U27" s="647"/>
      <c r="V27" s="621"/>
      <c r="W27" s="633" t="s">
        <v>14</v>
      </c>
      <c r="X27" s="634" t="s">
        <v>14</v>
      </c>
      <c r="Y27" s="252" t="s">
        <v>61</v>
      </c>
      <c r="Z27" s="647"/>
      <c r="AA27" s="647"/>
      <c r="AB27" s="647"/>
      <c r="AC27" s="621"/>
      <c r="AD27" s="642" t="s">
        <v>44</v>
      </c>
      <c r="AE27" s="634"/>
      <c r="AF27" s="580"/>
      <c r="AG27" s="647"/>
      <c r="AH27" s="647"/>
      <c r="AI27" s="647"/>
      <c r="AJ27" s="578"/>
      <c r="AK27" s="625"/>
      <c r="AL27" s="625"/>
      <c r="AM27" s="582"/>
      <c r="AN27" s="582"/>
      <c r="AO27" s="608"/>
      <c r="AP27" s="596"/>
      <c r="AQ27" s="596"/>
      <c r="AR27" s="596"/>
      <c r="AS27" s="582"/>
      <c r="AT27" s="625"/>
    </row>
    <row r="28" spans="1:46" ht="20.100000000000001" customHeight="1" thickBot="1" x14ac:dyDescent="0.3">
      <c r="A28" s="372" t="s">
        <v>15</v>
      </c>
      <c r="B28" s="588" t="s">
        <v>0</v>
      </c>
      <c r="C28" s="673">
        <f>月菜單!I4</f>
        <v>0</v>
      </c>
      <c r="D28" s="582" t="s">
        <v>277</v>
      </c>
      <c r="E28" s="669"/>
      <c r="F28" s="669"/>
      <c r="G28" s="669"/>
      <c r="H28" s="227"/>
      <c r="I28" s="588" t="s">
        <v>0</v>
      </c>
      <c r="J28" s="579"/>
      <c r="K28" s="590"/>
      <c r="L28" s="669"/>
      <c r="M28" s="669"/>
      <c r="N28" s="669"/>
      <c r="O28" s="75"/>
      <c r="P28" s="588" t="s">
        <v>0</v>
      </c>
      <c r="Q28" s="579">
        <f>月菜單!I6</f>
        <v>0</v>
      </c>
      <c r="R28" s="586" t="s">
        <v>303</v>
      </c>
      <c r="S28" s="648"/>
      <c r="T28" s="648"/>
      <c r="U28" s="648"/>
      <c r="V28" s="75"/>
      <c r="W28" s="588" t="s">
        <v>0</v>
      </c>
      <c r="X28" s="579"/>
      <c r="Y28" s="590"/>
      <c r="Z28" s="669"/>
      <c r="AA28" s="669"/>
      <c r="AB28" s="669"/>
      <c r="AC28" s="75"/>
      <c r="AD28" s="588" t="s">
        <v>0</v>
      </c>
      <c r="AE28" s="632" t="str">
        <f>月菜單!I8</f>
        <v>原味優格</v>
      </c>
      <c r="AF28" s="590" t="s">
        <v>276</v>
      </c>
      <c r="AG28" s="648"/>
      <c r="AH28" s="648"/>
      <c r="AI28" s="648"/>
      <c r="AJ28" s="75"/>
      <c r="AM28" s="603"/>
      <c r="AN28" s="603"/>
      <c r="AO28" s="603"/>
      <c r="AP28" s="603"/>
      <c r="AQ28" s="603"/>
      <c r="AR28" s="603"/>
      <c r="AS28" s="603"/>
      <c r="AT28" s="625"/>
    </row>
    <row r="29" spans="1:46" ht="16.5" customHeight="1" x14ac:dyDescent="0.25">
      <c r="A29" s="541" t="s">
        <v>16</v>
      </c>
      <c r="B29" s="544" t="s">
        <v>17</v>
      </c>
      <c r="C29" s="545"/>
      <c r="D29" s="695"/>
      <c r="E29" s="696">
        <f>SUM(E5:E28)</f>
        <v>6.4444444444444446</v>
      </c>
      <c r="F29" s="696">
        <f>SUM(F5:F28)</f>
        <v>3.3620779220779218</v>
      </c>
      <c r="G29" s="696">
        <f>SUM(G5:G28)</f>
        <v>1.5</v>
      </c>
      <c r="H29" s="270"/>
      <c r="I29" s="544" t="s">
        <v>17</v>
      </c>
      <c r="J29" s="531"/>
      <c r="K29" s="695"/>
      <c r="L29" s="270">
        <f>SUM(L5:L28)</f>
        <v>6.6666666666666661</v>
      </c>
      <c r="M29" s="270">
        <f>SUM(M5:M28)</f>
        <v>2.5</v>
      </c>
      <c r="N29" s="373">
        <f>SUM(N5:N28)</f>
        <v>1.5</v>
      </c>
      <c r="O29" s="696"/>
      <c r="P29" s="544" t="s">
        <v>17</v>
      </c>
      <c r="Q29" s="531"/>
      <c r="R29" s="695"/>
      <c r="S29" s="696">
        <f>SUM(S5:S27)</f>
        <v>6.8</v>
      </c>
      <c r="T29" s="696">
        <f>SUM(T5:T28)</f>
        <v>2.4337662337662338</v>
      </c>
      <c r="U29" s="696">
        <f>SUM(U5:U28)</f>
        <v>1.28</v>
      </c>
      <c r="V29" s="270"/>
      <c r="W29" s="544" t="s">
        <v>17</v>
      </c>
      <c r="X29" s="545"/>
      <c r="Y29" s="695"/>
      <c r="Z29" s="696">
        <f>SUM(Z5:Z28)</f>
        <v>6.5</v>
      </c>
      <c r="AA29" s="696">
        <f>SUM(AA5:AA28)</f>
        <v>2.9928571428571424</v>
      </c>
      <c r="AB29" s="696">
        <f>SUM(AB5:AB26)</f>
        <v>1.45</v>
      </c>
      <c r="AC29" s="270"/>
      <c r="AD29" s="530" t="s">
        <v>17</v>
      </c>
      <c r="AE29" s="531"/>
      <c r="AF29" s="695"/>
      <c r="AG29" s="696">
        <f>SUM(AG5:AG28)</f>
        <v>6.666666666666667</v>
      </c>
      <c r="AH29" s="696">
        <f>SUM(AH7:AH28)</f>
        <v>2.907142857142857</v>
      </c>
      <c r="AI29" s="696">
        <f>SUM(AI5:AI26)</f>
        <v>1.61</v>
      </c>
      <c r="AJ29" s="270"/>
      <c r="AM29" s="603"/>
      <c r="AN29" s="603"/>
      <c r="AO29" s="274"/>
      <c r="AP29" s="596"/>
      <c r="AQ29" s="596"/>
      <c r="AR29" s="596"/>
      <c r="AS29" s="238"/>
      <c r="AT29" s="625"/>
    </row>
    <row r="30" spans="1:46" ht="16.5" customHeight="1" x14ac:dyDescent="0.25">
      <c r="A30" s="542"/>
      <c r="B30" s="497" t="s">
        <v>56</v>
      </c>
      <c r="C30" s="498"/>
      <c r="D30" s="655">
        <f>E29</f>
        <v>6.4444444444444446</v>
      </c>
      <c r="E30" s="649"/>
      <c r="F30" s="649"/>
      <c r="G30" s="649"/>
      <c r="H30" s="621"/>
      <c r="I30" s="497" t="s">
        <v>47</v>
      </c>
      <c r="J30" s="498"/>
      <c r="K30" s="655">
        <f>L29</f>
        <v>6.6666666666666661</v>
      </c>
      <c r="L30" s="634"/>
      <c r="M30" s="649"/>
      <c r="N30" s="649"/>
      <c r="O30" s="629"/>
      <c r="P30" s="497" t="s">
        <v>47</v>
      </c>
      <c r="Q30" s="498"/>
      <c r="R30" s="614">
        <f>S29</f>
        <v>6.8</v>
      </c>
      <c r="S30" s="649"/>
      <c r="T30" s="649"/>
      <c r="U30" s="649"/>
      <c r="V30" s="77"/>
      <c r="W30" s="497" t="s">
        <v>47</v>
      </c>
      <c r="X30" s="498"/>
      <c r="Y30" s="655">
        <f>Z29</f>
        <v>6.5</v>
      </c>
      <c r="Z30" s="649"/>
      <c r="AA30" s="649"/>
      <c r="AB30" s="649"/>
      <c r="AC30" s="621"/>
      <c r="AD30" s="499" t="s">
        <v>47</v>
      </c>
      <c r="AE30" s="498"/>
      <c r="AF30" s="655">
        <f>AG29</f>
        <v>6.666666666666667</v>
      </c>
      <c r="AG30" s="649"/>
      <c r="AH30" s="649"/>
      <c r="AI30" s="649"/>
      <c r="AJ30" s="77"/>
      <c r="AM30" s="603"/>
      <c r="AN30" s="603"/>
      <c r="AO30" s="604"/>
      <c r="AP30" s="604"/>
      <c r="AQ30" s="604"/>
      <c r="AR30" s="604"/>
      <c r="AS30" s="238"/>
      <c r="AT30" s="625"/>
    </row>
    <row r="31" spans="1:46" ht="16.5" customHeight="1" x14ac:dyDescent="0.25">
      <c r="A31" s="542"/>
      <c r="B31" s="497" t="s">
        <v>40</v>
      </c>
      <c r="C31" s="498"/>
      <c r="D31" s="591">
        <f>F29</f>
        <v>3.3620779220779218</v>
      </c>
      <c r="E31" s="650"/>
      <c r="F31" s="650"/>
      <c r="G31" s="650"/>
      <c r="H31" s="342"/>
      <c r="I31" s="497" t="s">
        <v>40</v>
      </c>
      <c r="J31" s="498"/>
      <c r="K31" s="591">
        <f>M29</f>
        <v>2.5</v>
      </c>
      <c r="L31" s="650"/>
      <c r="M31" s="650"/>
      <c r="N31" s="650"/>
      <c r="O31" s="629"/>
      <c r="P31" s="497" t="s">
        <v>40</v>
      </c>
      <c r="Q31" s="498"/>
      <c r="R31" s="614">
        <f>T29</f>
        <v>2.4337662337662338</v>
      </c>
      <c r="S31" s="650"/>
      <c r="T31" s="650"/>
      <c r="U31" s="650"/>
      <c r="V31" s="77"/>
      <c r="W31" s="497" t="s">
        <v>40</v>
      </c>
      <c r="X31" s="498"/>
      <c r="Y31" s="591">
        <f>AA29</f>
        <v>2.9928571428571424</v>
      </c>
      <c r="Z31" s="650"/>
      <c r="AA31" s="650"/>
      <c r="AB31" s="650"/>
      <c r="AC31" s="621"/>
      <c r="AD31" s="499" t="s">
        <v>40</v>
      </c>
      <c r="AE31" s="498"/>
      <c r="AF31" s="591">
        <f>AH29</f>
        <v>2.907142857142857</v>
      </c>
      <c r="AG31" s="650"/>
      <c r="AH31" s="650"/>
      <c r="AI31" s="650"/>
      <c r="AJ31" s="77"/>
      <c r="AM31" s="603"/>
      <c r="AN31" s="603"/>
      <c r="AO31" s="604"/>
      <c r="AP31" s="604"/>
      <c r="AQ31" s="604"/>
      <c r="AR31" s="604"/>
      <c r="AS31" s="238"/>
      <c r="AT31" s="625"/>
    </row>
    <row r="32" spans="1:46" ht="16.5" customHeight="1" x14ac:dyDescent="0.25">
      <c r="A32" s="542"/>
      <c r="B32" s="497" t="s">
        <v>408</v>
      </c>
      <c r="C32" s="498"/>
      <c r="D32" s="591">
        <f>G29</f>
        <v>1.5</v>
      </c>
      <c r="E32" s="650"/>
      <c r="F32" s="650"/>
      <c r="G32" s="650"/>
      <c r="H32" s="621"/>
      <c r="I32" s="497" t="s">
        <v>408</v>
      </c>
      <c r="J32" s="498"/>
      <c r="K32" s="591">
        <f>N29</f>
        <v>1.5</v>
      </c>
      <c r="L32" s="634"/>
      <c r="M32" s="591"/>
      <c r="N32" s="650"/>
      <c r="O32" s="629"/>
      <c r="P32" s="497" t="s">
        <v>408</v>
      </c>
      <c r="Q32" s="498"/>
      <c r="R32" s="614">
        <f>U29</f>
        <v>1.28</v>
      </c>
      <c r="S32" s="650"/>
      <c r="T32" s="650"/>
      <c r="U32" s="650"/>
      <c r="V32" s="77"/>
      <c r="W32" s="497" t="s">
        <v>408</v>
      </c>
      <c r="X32" s="498"/>
      <c r="Y32" s="591">
        <f>AB29</f>
        <v>1.45</v>
      </c>
      <c r="Z32" s="650"/>
      <c r="AA32" s="650"/>
      <c r="AB32" s="650"/>
      <c r="AC32" s="621"/>
      <c r="AD32" s="499" t="s">
        <v>408</v>
      </c>
      <c r="AE32" s="498"/>
      <c r="AF32" s="591">
        <f>AI29</f>
        <v>1.61</v>
      </c>
      <c r="AG32" s="650"/>
      <c r="AH32" s="650"/>
      <c r="AI32" s="650"/>
      <c r="AJ32" s="77"/>
      <c r="AM32" s="603"/>
      <c r="AN32" s="603"/>
      <c r="AO32" s="605"/>
      <c r="AP32" s="605"/>
      <c r="AQ32" s="605"/>
      <c r="AR32" s="605"/>
      <c r="AS32" s="238"/>
      <c r="AT32" s="625"/>
    </row>
    <row r="33" spans="1:46" ht="16.5" customHeight="1" x14ac:dyDescent="0.25">
      <c r="A33" s="542"/>
      <c r="B33" s="497" t="s">
        <v>409</v>
      </c>
      <c r="C33" s="498"/>
      <c r="D33" s="592"/>
      <c r="E33" s="651"/>
      <c r="F33" s="651"/>
      <c r="G33" s="651"/>
      <c r="H33" s="621"/>
      <c r="I33" s="497" t="s">
        <v>409</v>
      </c>
      <c r="J33" s="498"/>
      <c r="K33" s="597">
        <v>1</v>
      </c>
      <c r="L33" s="634"/>
      <c r="M33" s="592"/>
      <c r="N33" s="651"/>
      <c r="O33" s="629"/>
      <c r="P33" s="497" t="s">
        <v>409</v>
      </c>
      <c r="Q33" s="498"/>
      <c r="R33" s="616"/>
      <c r="S33" s="651"/>
      <c r="T33" s="651"/>
      <c r="U33" s="651"/>
      <c r="V33" s="77"/>
      <c r="W33" s="497" t="s">
        <v>409</v>
      </c>
      <c r="X33" s="498"/>
      <c r="Y33" s="592">
        <v>1</v>
      </c>
      <c r="Z33" s="651"/>
      <c r="AA33" s="651"/>
      <c r="AB33" s="651"/>
      <c r="AC33" s="621"/>
      <c r="AD33" s="499" t="s">
        <v>409</v>
      </c>
      <c r="AE33" s="498"/>
      <c r="AF33" s="592"/>
      <c r="AG33" s="651"/>
      <c r="AH33" s="651"/>
      <c r="AI33" s="651"/>
      <c r="AJ33" s="77"/>
      <c r="AM33" s="603"/>
      <c r="AN33" s="603"/>
      <c r="AO33" s="605"/>
      <c r="AP33" s="605"/>
      <c r="AQ33" s="605"/>
      <c r="AR33" s="605"/>
      <c r="AS33" s="238"/>
      <c r="AT33" s="625"/>
    </row>
    <row r="34" spans="1:46" ht="16.5" customHeight="1" x14ac:dyDescent="0.25">
      <c r="A34" s="542"/>
      <c r="B34" s="460" t="s">
        <v>64</v>
      </c>
      <c r="C34" s="461"/>
      <c r="D34" s="597"/>
      <c r="E34" s="652"/>
      <c r="F34" s="652"/>
      <c r="G34" s="652"/>
      <c r="H34" s="44"/>
      <c r="I34" s="460" t="s">
        <v>64</v>
      </c>
      <c r="J34" s="538"/>
      <c r="K34" s="592"/>
      <c r="L34" s="673"/>
      <c r="M34" s="592"/>
      <c r="N34" s="652"/>
      <c r="O34" s="598"/>
      <c r="P34" s="460" t="s">
        <v>11</v>
      </c>
      <c r="Q34" s="461"/>
      <c r="R34" s="597"/>
      <c r="S34" s="374" t="s">
        <v>301</v>
      </c>
      <c r="T34" s="374" t="s">
        <v>302</v>
      </c>
      <c r="U34" s="652"/>
      <c r="V34" s="99"/>
      <c r="W34" s="460" t="s">
        <v>11</v>
      </c>
      <c r="X34" s="461"/>
      <c r="Y34" s="597"/>
      <c r="Z34" s="652"/>
      <c r="AA34" s="652"/>
      <c r="AB34" s="652"/>
      <c r="AC34" s="44"/>
      <c r="AD34" s="499" t="s">
        <v>11</v>
      </c>
      <c r="AE34" s="498"/>
      <c r="AF34" s="597"/>
      <c r="AG34" s="652"/>
      <c r="AH34" s="652"/>
      <c r="AI34" s="652"/>
      <c r="AJ34" s="99"/>
      <c r="AM34" s="603"/>
      <c r="AN34" s="603"/>
      <c r="AO34" s="600"/>
      <c r="AP34" s="600"/>
      <c r="AQ34" s="600"/>
      <c r="AR34" s="600"/>
      <c r="AS34" s="420"/>
      <c r="AT34" s="625"/>
    </row>
    <row r="35" spans="1:46" s="570" customFormat="1" ht="16.5" customHeight="1" x14ac:dyDescent="0.25">
      <c r="A35" s="542"/>
      <c r="B35" s="503" t="s">
        <v>10</v>
      </c>
      <c r="C35" s="504"/>
      <c r="D35" s="103">
        <v>2.5</v>
      </c>
      <c r="E35" s="125"/>
      <c r="F35" s="125"/>
      <c r="G35" s="125"/>
      <c r="H35" s="101"/>
      <c r="I35" s="497" t="s">
        <v>10</v>
      </c>
      <c r="J35" s="498"/>
      <c r="K35" s="674" t="s">
        <v>49</v>
      </c>
      <c r="L35" s="665"/>
      <c r="M35" s="594"/>
      <c r="N35" s="653"/>
      <c r="O35" s="671"/>
      <c r="P35" s="497" t="s">
        <v>10</v>
      </c>
      <c r="Q35" s="498"/>
      <c r="R35" s="594" t="s">
        <v>55</v>
      </c>
      <c r="S35" s="653"/>
      <c r="T35" s="653"/>
      <c r="U35" s="653"/>
      <c r="V35" s="85"/>
      <c r="W35" s="497" t="s">
        <v>10</v>
      </c>
      <c r="X35" s="498"/>
      <c r="Y35" s="103" t="s">
        <v>49</v>
      </c>
      <c r="Z35" s="125"/>
      <c r="AA35" s="125"/>
      <c r="AB35" s="125"/>
      <c r="AC35" s="101"/>
      <c r="AD35" s="499" t="s">
        <v>10</v>
      </c>
      <c r="AE35" s="498"/>
      <c r="AF35" s="594">
        <v>2.5</v>
      </c>
      <c r="AG35" s="653"/>
      <c r="AH35" s="653"/>
      <c r="AI35" s="653"/>
      <c r="AJ35" s="85"/>
      <c r="AM35" s="606"/>
      <c r="AN35" s="606"/>
      <c r="AO35" s="601"/>
      <c r="AP35" s="601"/>
      <c r="AQ35" s="601"/>
      <c r="AR35" s="601"/>
      <c r="AS35" s="275"/>
      <c r="AT35" s="571"/>
    </row>
    <row r="36" spans="1:46" s="570" customFormat="1" ht="24" customHeight="1" thickBot="1" x14ac:dyDescent="0.3">
      <c r="A36" s="543"/>
      <c r="B36" s="510" t="s">
        <v>48</v>
      </c>
      <c r="C36" s="511"/>
      <c r="D36" s="256">
        <f>D30*70+D31*75+D32*25+D33*60+D35*45</f>
        <v>853.26695526695528</v>
      </c>
      <c r="E36" s="257"/>
      <c r="F36" s="257"/>
      <c r="G36" s="257"/>
      <c r="H36" s="102"/>
      <c r="I36" s="510" t="s">
        <v>48</v>
      </c>
      <c r="J36" s="511"/>
      <c r="K36" s="593">
        <f>K30*70+K31*75+K32*25+K33*60+K35*45</f>
        <v>864.16666666666663</v>
      </c>
      <c r="L36" s="666"/>
      <c r="M36" s="654"/>
      <c r="N36" s="654"/>
      <c r="O36" s="672"/>
      <c r="P36" s="510" t="s">
        <v>48</v>
      </c>
      <c r="Q36" s="511"/>
      <c r="R36" s="593">
        <f>R30*70+R31*75+R32*25+R33*60+R35*45+120</f>
        <v>923.03246753246754</v>
      </c>
      <c r="S36" s="654"/>
      <c r="T36" s="654"/>
      <c r="U36" s="654"/>
      <c r="V36" s="86"/>
      <c r="W36" s="510" t="s">
        <v>48</v>
      </c>
      <c r="X36" s="511"/>
      <c r="Y36" s="256">
        <f>Y30*70+Y31*75+Y32*25+Y33*60+Y35*45</f>
        <v>888.21428571428567</v>
      </c>
      <c r="Z36" s="257"/>
      <c r="AA36" s="257"/>
      <c r="AB36" s="257"/>
      <c r="AC36" s="86"/>
      <c r="AD36" s="539" t="s">
        <v>48</v>
      </c>
      <c r="AE36" s="540"/>
      <c r="AF36" s="593">
        <f>AF30*70+AF31*75+AF32*25+AF33*60+AF35*45+AF34*120</f>
        <v>837.45238095238096</v>
      </c>
      <c r="AG36" s="654"/>
      <c r="AH36" s="654"/>
      <c r="AI36" s="654"/>
      <c r="AJ36" s="100"/>
      <c r="AM36" s="637"/>
      <c r="AN36" s="596"/>
      <c r="AO36" s="582"/>
      <c r="AP36" s="571"/>
      <c r="AQ36" s="571"/>
      <c r="AR36" s="571"/>
      <c r="AS36" s="571"/>
      <c r="AT36" s="571"/>
    </row>
    <row r="37" spans="1:46" s="248" customFormat="1" ht="27" customHeight="1" x14ac:dyDescent="0.25">
      <c r="A37" s="246" t="s">
        <v>18</v>
      </c>
      <c r="B37" s="420"/>
      <c r="C37" s="420"/>
      <c r="D37" s="246"/>
      <c r="E37" s="246"/>
      <c r="F37" s="246"/>
      <c r="G37" s="246"/>
      <c r="I37" s="248" t="s">
        <v>19</v>
      </c>
      <c r="K37" s="246" t="s">
        <v>25</v>
      </c>
      <c r="L37" s="246"/>
      <c r="M37" s="246"/>
      <c r="N37" s="246"/>
      <c r="O37" s="246"/>
      <c r="P37" s="246"/>
      <c r="Q37" s="246"/>
      <c r="R37" s="246" t="s">
        <v>146</v>
      </c>
      <c r="S37" s="246"/>
      <c r="T37" s="246"/>
      <c r="U37" s="246"/>
      <c r="V37" s="246"/>
      <c r="W37" s="246"/>
      <c r="Y37" s="248" t="s">
        <v>21</v>
      </c>
      <c r="Z37" s="246"/>
      <c r="AA37" s="246"/>
      <c r="AB37" s="246"/>
      <c r="AG37" s="246"/>
      <c r="AH37" s="246"/>
      <c r="AI37" s="246"/>
    </row>
    <row r="38" spans="1:46" s="572" customFormat="1" ht="18" customHeight="1" x14ac:dyDescent="0.3">
      <c r="A38" s="432" t="s">
        <v>27</v>
      </c>
      <c r="B38" s="432"/>
      <c r="C38" s="432"/>
      <c r="D38" s="432"/>
      <c r="E38" s="432"/>
      <c r="F38" s="432"/>
      <c r="G38" s="432"/>
      <c r="H38" s="432"/>
      <c r="I38" s="432"/>
      <c r="J38" s="432"/>
      <c r="K38" s="432"/>
      <c r="L38" s="641"/>
      <c r="M38" s="641"/>
      <c r="N38" s="641"/>
      <c r="O38" s="576"/>
      <c r="P38" s="584"/>
      <c r="Q38" s="584"/>
      <c r="R38" s="584"/>
      <c r="S38" s="571"/>
      <c r="T38" s="571"/>
      <c r="U38" s="571"/>
      <c r="V38" s="584"/>
      <c r="W38" s="584"/>
      <c r="X38" s="581"/>
      <c r="Y38" s="581"/>
      <c r="Z38" s="571"/>
      <c r="AA38" s="571"/>
      <c r="AB38" s="571"/>
      <c r="AC38" s="581"/>
      <c r="AG38" s="571"/>
      <c r="AH38" s="571"/>
      <c r="AI38" s="571"/>
      <c r="AM38" s="637"/>
      <c r="AN38" s="596"/>
      <c r="AO38" s="582"/>
      <c r="AP38" s="581"/>
      <c r="AQ38" s="581"/>
    </row>
    <row r="39" spans="1:46" s="574" customFormat="1" ht="18" customHeight="1" x14ac:dyDescent="0.25">
      <c r="A39" s="428" t="s">
        <v>13</v>
      </c>
      <c r="B39" s="428"/>
      <c r="C39" s="428"/>
      <c r="D39" s="428"/>
      <c r="E39" s="428"/>
      <c r="F39" s="428"/>
      <c r="G39" s="428"/>
      <c r="H39" s="428"/>
      <c r="I39" s="428"/>
      <c r="J39" s="428"/>
      <c r="K39" s="428"/>
      <c r="L39" s="428"/>
      <c r="M39" s="428"/>
      <c r="N39" s="428"/>
      <c r="O39" s="428"/>
      <c r="P39" s="428"/>
      <c r="Q39" s="428"/>
      <c r="R39" s="428"/>
      <c r="S39" s="428"/>
      <c r="T39" s="428"/>
      <c r="U39" s="428"/>
      <c r="V39" s="428"/>
      <c r="W39" s="428"/>
      <c r="X39" s="428"/>
      <c r="Y39" s="573"/>
      <c r="Z39" s="641"/>
      <c r="AA39" s="641"/>
      <c r="AB39" s="641"/>
      <c r="AC39" s="573"/>
      <c r="AG39" s="641"/>
      <c r="AH39" s="641"/>
      <c r="AI39" s="641"/>
      <c r="AM39" s="637"/>
      <c r="AN39" s="596"/>
      <c r="AO39" s="375"/>
      <c r="AP39" s="573"/>
      <c r="AQ39" s="573"/>
    </row>
    <row r="40" spans="1:46" s="574" customFormat="1" ht="18" customHeight="1" x14ac:dyDescent="0.3">
      <c r="A40" s="585" t="s">
        <v>12</v>
      </c>
      <c r="B40" s="585"/>
      <c r="C40" s="585"/>
      <c r="D40" s="573"/>
      <c r="E40" s="573"/>
      <c r="F40" s="573"/>
      <c r="G40" s="573"/>
      <c r="H40" s="576"/>
      <c r="I40" s="576"/>
      <c r="J40" s="576"/>
      <c r="K40" s="585"/>
      <c r="L40" s="573"/>
      <c r="M40" s="573"/>
      <c r="N40" s="573"/>
      <c r="O40" s="575"/>
      <c r="P40" s="576"/>
      <c r="Q40" s="576"/>
      <c r="R40" s="576"/>
      <c r="S40" s="573"/>
      <c r="T40" s="573"/>
      <c r="U40" s="573"/>
      <c r="V40" s="576"/>
      <c r="W40" s="577"/>
      <c r="X40" s="573"/>
      <c r="Y40" s="573"/>
      <c r="Z40" s="573"/>
      <c r="AA40" s="573"/>
      <c r="AB40" s="573"/>
      <c r="AC40" s="573"/>
      <c r="AG40" s="573"/>
      <c r="AH40" s="573"/>
      <c r="AI40" s="573"/>
      <c r="AM40" s="637"/>
      <c r="AN40" s="596"/>
      <c r="AO40" s="596"/>
      <c r="AP40" s="573"/>
    </row>
    <row r="41" spans="1:46" s="582" customFormat="1" ht="19.5" x14ac:dyDescent="0.25">
      <c r="A41" s="538"/>
      <c r="B41" s="538"/>
      <c r="E41" s="573"/>
      <c r="F41" s="573"/>
      <c r="G41" s="573"/>
      <c r="I41" s="538"/>
      <c r="J41" s="538"/>
      <c r="L41" s="573"/>
      <c r="M41" s="573"/>
      <c r="N41" s="573"/>
      <c r="P41" s="538"/>
      <c r="Q41" s="538"/>
      <c r="S41" s="573"/>
      <c r="T41" s="573"/>
      <c r="U41" s="573"/>
      <c r="W41" s="538"/>
      <c r="X41" s="538"/>
      <c r="Z41" s="573"/>
      <c r="AA41" s="573"/>
      <c r="AB41" s="573"/>
      <c r="AD41" s="538"/>
      <c r="AE41" s="538"/>
      <c r="AG41" s="573"/>
      <c r="AH41" s="573"/>
      <c r="AI41" s="573"/>
      <c r="AM41" s="637"/>
      <c r="AN41" s="596"/>
      <c r="AO41" s="596"/>
    </row>
    <row r="42" spans="1:46" x14ac:dyDescent="0.25">
      <c r="AM42" s="625"/>
      <c r="AN42" s="625"/>
      <c r="AO42" s="625"/>
      <c r="AP42" s="625"/>
    </row>
    <row r="43" spans="1:46" x14ac:dyDescent="0.25">
      <c r="AM43" s="625"/>
      <c r="AN43" s="625"/>
      <c r="AO43" s="625"/>
      <c r="AP43" s="625"/>
    </row>
    <row r="44" spans="1:46" x14ac:dyDescent="0.25">
      <c r="AM44" s="625"/>
      <c r="AN44" s="625"/>
      <c r="AO44" s="625"/>
      <c r="AP44" s="625"/>
    </row>
    <row r="45" spans="1:46" x14ac:dyDescent="0.25">
      <c r="AM45" s="625"/>
      <c r="AN45" s="625"/>
      <c r="AO45" s="625"/>
      <c r="AP45" s="625"/>
    </row>
  </sheetData>
  <mergeCells count="95">
    <mergeCell ref="I32:J32"/>
    <mergeCell ref="P33:Q33"/>
    <mergeCell ref="J18:J21"/>
    <mergeCell ref="P5:P11"/>
    <mergeCell ref="P12:P16"/>
    <mergeCell ref="P17:P20"/>
    <mergeCell ref="Q18:Q20"/>
    <mergeCell ref="P21:P26"/>
    <mergeCell ref="W41:X41"/>
    <mergeCell ref="I29:J29"/>
    <mergeCell ref="A38:K38"/>
    <mergeCell ref="B36:C36"/>
    <mergeCell ref="I36:J36"/>
    <mergeCell ref="P36:Q36"/>
    <mergeCell ref="P41:Q41"/>
    <mergeCell ref="B35:C35"/>
    <mergeCell ref="B32:C32"/>
    <mergeCell ref="I33:J33"/>
    <mergeCell ref="B34:C34"/>
    <mergeCell ref="A41:B41"/>
    <mergeCell ref="I41:J41"/>
    <mergeCell ref="I35:J35"/>
    <mergeCell ref="P35:Q35"/>
    <mergeCell ref="I34:J34"/>
    <mergeCell ref="P34:Q34"/>
    <mergeCell ref="W33:X33"/>
    <mergeCell ref="AD32:AE32"/>
    <mergeCell ref="AD33:AE33"/>
    <mergeCell ref="W29:X29"/>
    <mergeCell ref="W30:X30"/>
    <mergeCell ref="AD41:AE41"/>
    <mergeCell ref="W34:X34"/>
    <mergeCell ref="W35:X35"/>
    <mergeCell ref="W36:X36"/>
    <mergeCell ref="AD36:AE36"/>
    <mergeCell ref="A39:X39"/>
    <mergeCell ref="A29:A36"/>
    <mergeCell ref="B29:C29"/>
    <mergeCell ref="P29:Q29"/>
    <mergeCell ref="B33:C33"/>
    <mergeCell ref="B31:C31"/>
    <mergeCell ref="I30:J30"/>
    <mergeCell ref="P30:Q30"/>
    <mergeCell ref="P32:Q32"/>
    <mergeCell ref="I31:J31"/>
    <mergeCell ref="W31:X31"/>
    <mergeCell ref="AD35:AE35"/>
    <mergeCell ref="AD29:AE29"/>
    <mergeCell ref="A22:A26"/>
    <mergeCell ref="I22:I26"/>
    <mergeCell ref="B17:B21"/>
    <mergeCell ref="I17:I21"/>
    <mergeCell ref="B22:B26"/>
    <mergeCell ref="AE18:AE21"/>
    <mergeCell ref="X18:X21"/>
    <mergeCell ref="P31:Q31"/>
    <mergeCell ref="B30:C30"/>
    <mergeCell ref="AD30:AE30"/>
    <mergeCell ref="AD31:AE31"/>
    <mergeCell ref="AD34:AE34"/>
    <mergeCell ref="W32:X32"/>
    <mergeCell ref="A17:A21"/>
    <mergeCell ref="C18:C21"/>
    <mergeCell ref="B7:B11"/>
    <mergeCell ref="I12:I16"/>
    <mergeCell ref="A5:A6"/>
    <mergeCell ref="A12:A16"/>
    <mergeCell ref="A7:A11"/>
    <mergeCell ref="I7:I11"/>
    <mergeCell ref="B12:B16"/>
    <mergeCell ref="I5:I6"/>
    <mergeCell ref="B5:B6"/>
    <mergeCell ref="A1:AJ1"/>
    <mergeCell ref="W2:Y2"/>
    <mergeCell ref="AD2:AF2"/>
    <mergeCell ref="P3:Q3"/>
    <mergeCell ref="R3:V3"/>
    <mergeCell ref="W3:X3"/>
    <mergeCell ref="Y3:AC3"/>
    <mergeCell ref="AD3:AE3"/>
    <mergeCell ref="AF3:AJ3"/>
    <mergeCell ref="B3:C3"/>
    <mergeCell ref="D3:H3"/>
    <mergeCell ref="I3:J3"/>
    <mergeCell ref="K3:O3"/>
    <mergeCell ref="W5:W6"/>
    <mergeCell ref="AD22:AD26"/>
    <mergeCell ref="W22:W26"/>
    <mergeCell ref="AD17:AD21"/>
    <mergeCell ref="AD5:AD6"/>
    <mergeCell ref="AD7:AD11"/>
    <mergeCell ref="W17:W21"/>
    <mergeCell ref="W7:W11"/>
    <mergeCell ref="W12:W16"/>
    <mergeCell ref="AD12:AD16"/>
  </mergeCells>
  <phoneticPr fontId="1" type="noConversion"/>
  <printOptions horizontalCentered="1" verticalCentered="1"/>
  <pageMargins left="0" right="0" top="0" bottom="0" header="0" footer="0"/>
  <pageSetup paperSize="9" scale="7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58"/>
  <sheetViews>
    <sheetView zoomScale="75" zoomScaleNormal="75" workbookViewId="0">
      <selection activeCell="I33" sqref="I33:J33"/>
    </sheetView>
  </sheetViews>
  <sheetFormatPr defaultColWidth="8.875" defaultRowHeight="16.5" x14ac:dyDescent="0.25"/>
  <cols>
    <col min="1" max="1" width="8.875" style="705"/>
    <col min="2" max="2" width="8.625" style="705" customWidth="1"/>
    <col min="3" max="3" width="10.125" style="705" customWidth="1"/>
    <col min="4" max="4" width="8.375" style="705" customWidth="1"/>
    <col min="5" max="7" width="5.625" style="705" hidden="1" customWidth="1"/>
    <col min="8" max="8" width="5.625" style="705" customWidth="1"/>
    <col min="9" max="9" width="8.625" style="705" customWidth="1"/>
    <col min="10" max="10" width="10.375" style="705" customWidth="1"/>
    <col min="11" max="11" width="8.375" style="705" customWidth="1"/>
    <col min="12" max="14" width="5.625" style="705" hidden="1" customWidth="1"/>
    <col min="15" max="15" width="5.625" style="705" customWidth="1"/>
    <col min="16" max="16" width="8.625" style="705" customWidth="1"/>
    <col min="17" max="17" width="10.125" style="705" customWidth="1"/>
    <col min="18" max="18" width="8.375" style="705" customWidth="1"/>
    <col min="19" max="21" width="5.625" style="705" hidden="1" customWidth="1"/>
    <col min="22" max="22" width="5.625" style="705" customWidth="1"/>
    <col min="23" max="23" width="8.875" style="705"/>
    <col min="24" max="24" width="10" style="705" customWidth="1"/>
    <col min="25" max="25" width="8.375" style="705" customWidth="1"/>
    <col min="26" max="28" width="5.625" style="705" hidden="1" customWidth="1"/>
    <col min="29" max="29" width="5.625" style="705" customWidth="1"/>
    <col min="30" max="30" width="8.875" style="705"/>
    <col min="31" max="31" width="10.625" style="705" customWidth="1"/>
    <col min="32" max="32" width="8.375" style="705" customWidth="1"/>
    <col min="33" max="35" width="5.625" style="705" hidden="1" customWidth="1"/>
    <col min="36" max="36" width="5.625" style="705" customWidth="1"/>
    <col min="37" max="37" width="8.875" style="705"/>
    <col min="38" max="38" width="10.625" style="705" customWidth="1"/>
    <col min="39" max="39" width="7.625" style="705" customWidth="1"/>
    <col min="40" max="43" width="5.625" style="705" customWidth="1"/>
    <col min="44" max="16384" width="8.875" style="705"/>
  </cols>
  <sheetData>
    <row r="1" spans="1:65" ht="21" customHeight="1" x14ac:dyDescent="0.25">
      <c r="A1" s="704" t="s">
        <v>418</v>
      </c>
      <c r="B1" s="704"/>
      <c r="C1" s="704"/>
      <c r="D1" s="704"/>
      <c r="E1" s="704"/>
      <c r="F1" s="704"/>
      <c r="G1" s="704"/>
      <c r="H1" s="704"/>
      <c r="I1" s="704"/>
      <c r="J1" s="704"/>
      <c r="K1" s="704"/>
      <c r="L1" s="704"/>
      <c r="M1" s="704"/>
      <c r="N1" s="704"/>
      <c r="O1" s="704"/>
      <c r="P1" s="704"/>
      <c r="Q1" s="704"/>
      <c r="R1" s="704"/>
      <c r="S1" s="704"/>
      <c r="T1" s="704"/>
      <c r="U1" s="704"/>
      <c r="V1" s="704"/>
      <c r="W1" s="704"/>
      <c r="X1" s="704"/>
      <c r="Y1" s="704"/>
      <c r="Z1" s="704"/>
      <c r="AA1" s="704"/>
      <c r="AB1" s="704"/>
      <c r="AC1" s="704"/>
      <c r="AD1" s="704"/>
      <c r="AE1" s="704"/>
      <c r="AF1" s="704"/>
      <c r="AG1" s="704"/>
      <c r="AH1" s="704"/>
      <c r="AI1" s="704"/>
      <c r="AJ1" s="704"/>
      <c r="AK1" s="393"/>
      <c r="AL1" s="393"/>
      <c r="AM1" s="393"/>
      <c r="AN1" s="393"/>
      <c r="AO1" s="393"/>
      <c r="AP1" s="393"/>
      <c r="AQ1" s="393"/>
      <c r="AU1" s="706"/>
      <c r="AV1" s="706"/>
      <c r="AW1" s="706"/>
      <c r="AX1" s="706"/>
      <c r="AY1" s="706"/>
      <c r="AZ1" s="706"/>
      <c r="BA1" s="706"/>
      <c r="BB1" s="706"/>
      <c r="BC1" s="706"/>
      <c r="BD1" s="706"/>
      <c r="BE1" s="706"/>
      <c r="BF1" s="706"/>
      <c r="BG1" s="706"/>
      <c r="BH1" s="706"/>
      <c r="BI1" s="706"/>
      <c r="BJ1" s="706"/>
      <c r="BK1" s="706"/>
      <c r="BL1" s="706"/>
      <c r="BM1" s="706"/>
    </row>
    <row r="2" spans="1:65" ht="21" customHeight="1" thickBot="1" x14ac:dyDescent="0.3">
      <c r="A2" s="707" t="s">
        <v>392</v>
      </c>
      <c r="W2" s="708" t="s">
        <v>6</v>
      </c>
      <c r="X2" s="709"/>
      <c r="Y2" s="709"/>
      <c r="AD2" s="708" t="s">
        <v>8</v>
      </c>
      <c r="AE2" s="708"/>
      <c r="AF2" s="708"/>
      <c r="AK2" s="710"/>
      <c r="AL2" s="711"/>
      <c r="AR2" s="706"/>
      <c r="AS2" s="706"/>
      <c r="AT2" s="706"/>
      <c r="AU2" s="706"/>
      <c r="AV2" s="706"/>
      <c r="AW2" s="706"/>
      <c r="AX2" s="706"/>
      <c r="AY2" s="706"/>
      <c r="AZ2" s="706"/>
      <c r="BA2" s="706"/>
      <c r="BB2" s="706"/>
      <c r="BC2" s="706"/>
      <c r="BD2" s="706"/>
      <c r="BE2" s="706"/>
    </row>
    <row r="3" spans="1:65" s="729" customFormat="1" ht="24.95" customHeight="1" thickBot="1" x14ac:dyDescent="0.3">
      <c r="A3" s="712" t="s">
        <v>75</v>
      </c>
      <c r="B3" s="713">
        <v>45241</v>
      </c>
      <c r="C3" s="714"/>
      <c r="D3" s="715" t="s">
        <v>393</v>
      </c>
      <c r="E3" s="716"/>
      <c r="F3" s="716"/>
      <c r="G3" s="716"/>
      <c r="H3" s="717"/>
      <c r="I3" s="713">
        <v>45242</v>
      </c>
      <c r="J3" s="714"/>
      <c r="K3" s="715" t="s">
        <v>394</v>
      </c>
      <c r="L3" s="716"/>
      <c r="M3" s="716"/>
      <c r="N3" s="716"/>
      <c r="O3" s="717"/>
      <c r="P3" s="713" t="s">
        <v>253</v>
      </c>
      <c r="Q3" s="714"/>
      <c r="R3" s="718" t="s">
        <v>76</v>
      </c>
      <c r="S3" s="719"/>
      <c r="T3" s="719"/>
      <c r="U3" s="719"/>
      <c r="V3" s="720"/>
      <c r="W3" s="713">
        <v>45244</v>
      </c>
      <c r="X3" s="714"/>
      <c r="Y3" s="715" t="s">
        <v>395</v>
      </c>
      <c r="Z3" s="716"/>
      <c r="AA3" s="716"/>
      <c r="AB3" s="716"/>
      <c r="AC3" s="717"/>
      <c r="AD3" s="713">
        <v>45245</v>
      </c>
      <c r="AE3" s="714"/>
      <c r="AF3" s="721" t="s">
        <v>38</v>
      </c>
      <c r="AG3" s="722"/>
      <c r="AH3" s="722"/>
      <c r="AI3" s="722"/>
      <c r="AJ3" s="723"/>
      <c r="AK3" s="724"/>
      <c r="AL3" s="724"/>
      <c r="AM3" s="725"/>
      <c r="AN3" s="725"/>
      <c r="AO3" s="725"/>
      <c r="AP3" s="725"/>
      <c r="AQ3" s="725"/>
      <c r="AR3" s="725"/>
      <c r="AS3" s="725"/>
      <c r="AT3" s="726"/>
      <c r="AU3" s="727"/>
      <c r="AV3" s="727"/>
      <c r="AW3" s="727"/>
      <c r="AX3" s="727"/>
      <c r="AY3" s="727"/>
      <c r="AZ3" s="728"/>
      <c r="BA3" s="727"/>
      <c r="BB3" s="727"/>
      <c r="BC3" s="727"/>
      <c r="BD3" s="727"/>
      <c r="BE3" s="727"/>
    </row>
    <row r="4" spans="1:65" s="729" customFormat="1" ht="20.100000000000001" customHeight="1" x14ac:dyDescent="0.25">
      <c r="A4" s="730" t="s">
        <v>32</v>
      </c>
      <c r="B4" s="731" t="s">
        <v>42</v>
      </c>
      <c r="C4" s="732" t="s">
        <v>43</v>
      </c>
      <c r="D4" s="733" t="s">
        <v>396</v>
      </c>
      <c r="E4" s="734" t="s">
        <v>91</v>
      </c>
      <c r="F4" s="734" t="s">
        <v>92</v>
      </c>
      <c r="G4" s="734" t="s">
        <v>93</v>
      </c>
      <c r="H4" s="735" t="s">
        <v>52</v>
      </c>
      <c r="I4" s="736" t="s">
        <v>397</v>
      </c>
      <c r="J4" s="737" t="s">
        <v>39</v>
      </c>
      <c r="K4" s="732" t="s">
        <v>398</v>
      </c>
      <c r="L4" s="734" t="s">
        <v>91</v>
      </c>
      <c r="M4" s="734" t="s">
        <v>92</v>
      </c>
      <c r="N4" s="734" t="s">
        <v>93</v>
      </c>
      <c r="O4" s="735" t="s">
        <v>52</v>
      </c>
      <c r="P4" s="736" t="s">
        <v>397</v>
      </c>
      <c r="Q4" s="737" t="s">
        <v>39</v>
      </c>
      <c r="R4" s="732" t="s">
        <v>398</v>
      </c>
      <c r="S4" s="734" t="s">
        <v>91</v>
      </c>
      <c r="T4" s="734" t="s">
        <v>92</v>
      </c>
      <c r="U4" s="734" t="s">
        <v>93</v>
      </c>
      <c r="V4" s="735" t="s">
        <v>52</v>
      </c>
      <c r="W4" s="736" t="s">
        <v>397</v>
      </c>
      <c r="X4" s="737" t="s">
        <v>39</v>
      </c>
      <c r="Y4" s="732" t="s">
        <v>398</v>
      </c>
      <c r="Z4" s="734" t="s">
        <v>91</v>
      </c>
      <c r="AA4" s="734" t="s">
        <v>92</v>
      </c>
      <c r="AB4" s="734" t="s">
        <v>93</v>
      </c>
      <c r="AC4" s="735" t="s">
        <v>52</v>
      </c>
      <c r="AD4" s="736" t="s">
        <v>397</v>
      </c>
      <c r="AE4" s="737" t="s">
        <v>39</v>
      </c>
      <c r="AF4" s="732" t="s">
        <v>398</v>
      </c>
      <c r="AG4" s="734" t="s">
        <v>91</v>
      </c>
      <c r="AH4" s="734" t="s">
        <v>92</v>
      </c>
      <c r="AI4" s="734" t="s">
        <v>93</v>
      </c>
      <c r="AJ4" s="735" t="s">
        <v>187</v>
      </c>
      <c r="AK4" s="738"/>
      <c r="AL4" s="727"/>
      <c r="AM4" s="727"/>
      <c r="AN4" s="727"/>
      <c r="AO4" s="727"/>
      <c r="AP4" s="727"/>
      <c r="AQ4" s="738"/>
      <c r="AR4" s="727"/>
      <c r="AS4" s="727"/>
      <c r="AT4" s="726"/>
      <c r="AU4" s="738"/>
      <c r="AV4" s="738"/>
      <c r="AW4" s="727"/>
      <c r="AX4" s="727"/>
      <c r="AY4" s="727"/>
      <c r="AZ4" s="739"/>
      <c r="BA4" s="727"/>
      <c r="BB4" s="727"/>
      <c r="BC4" s="727"/>
      <c r="BD4" s="727"/>
      <c r="BE4" s="727"/>
      <c r="BF4" s="727"/>
      <c r="BG4" s="727"/>
      <c r="BH4" s="727"/>
      <c r="BI4" s="727"/>
      <c r="BJ4" s="727"/>
      <c r="BK4" s="727"/>
      <c r="BL4" s="727"/>
      <c r="BM4" s="727"/>
    </row>
    <row r="5" spans="1:65" ht="20.100000000000001" customHeight="1" x14ac:dyDescent="0.25">
      <c r="A5" s="740" t="s">
        <v>3</v>
      </c>
      <c r="B5" s="741" t="s">
        <v>63</v>
      </c>
      <c r="C5" s="742" t="s">
        <v>9</v>
      </c>
      <c r="D5" s="742">
        <v>120</v>
      </c>
      <c r="E5" s="742">
        <f>D5/20</f>
        <v>6</v>
      </c>
      <c r="F5" s="742"/>
      <c r="G5" s="742"/>
      <c r="H5" s="743"/>
      <c r="I5" s="744" t="s">
        <v>148</v>
      </c>
      <c r="J5" s="742" t="s">
        <v>86</v>
      </c>
      <c r="K5" s="742">
        <v>90</v>
      </c>
      <c r="L5" s="742">
        <f>K5/20</f>
        <v>4.5</v>
      </c>
      <c r="M5" s="742"/>
      <c r="N5" s="742"/>
      <c r="O5" s="743"/>
      <c r="P5" s="741" t="s">
        <v>103</v>
      </c>
      <c r="Q5" s="742" t="s">
        <v>104</v>
      </c>
      <c r="R5" s="742">
        <v>180</v>
      </c>
      <c r="S5" s="742">
        <f>R5/30</f>
        <v>6</v>
      </c>
      <c r="T5" s="742"/>
      <c r="U5" s="742"/>
      <c r="V5" s="745"/>
      <c r="W5" s="744" t="s">
        <v>148</v>
      </c>
      <c r="X5" s="742" t="s">
        <v>86</v>
      </c>
      <c r="Y5" s="742">
        <v>75</v>
      </c>
      <c r="Z5" s="742">
        <f>Y5/20</f>
        <v>3.75</v>
      </c>
      <c r="AA5" s="742"/>
      <c r="AB5" s="742"/>
      <c r="AC5" s="746"/>
      <c r="AD5" s="741" t="s">
        <v>63</v>
      </c>
      <c r="AE5" s="742" t="s">
        <v>9</v>
      </c>
      <c r="AF5" s="742">
        <v>120</v>
      </c>
      <c r="AG5" s="742">
        <f>AF5/20</f>
        <v>6</v>
      </c>
      <c r="AH5" s="742"/>
      <c r="AI5" s="742"/>
      <c r="AJ5" s="743"/>
      <c r="AK5" s="726"/>
      <c r="AL5" s="727"/>
      <c r="AT5" s="747"/>
      <c r="AU5" s="738"/>
      <c r="AV5" s="738"/>
      <c r="AW5" s="739"/>
      <c r="AX5" s="739"/>
      <c r="AY5" s="739"/>
      <c r="AZ5" s="687"/>
      <c r="BA5" s="706"/>
      <c r="BB5" s="706"/>
      <c r="BC5" s="706"/>
      <c r="BD5" s="706"/>
      <c r="BE5" s="706"/>
    </row>
    <row r="6" spans="1:65" ht="20.100000000000001" customHeight="1" x14ac:dyDescent="0.25">
      <c r="A6" s="748"/>
      <c r="B6" s="749"/>
      <c r="C6" s="742"/>
      <c r="D6" s="742"/>
      <c r="E6" s="742"/>
      <c r="F6" s="742"/>
      <c r="G6" s="742"/>
      <c r="H6" s="750"/>
      <c r="I6" s="744"/>
      <c r="J6" s="751" t="s">
        <v>147</v>
      </c>
      <c r="K6" s="751">
        <v>30</v>
      </c>
      <c r="L6" s="742">
        <f>K6/20</f>
        <v>1.5</v>
      </c>
      <c r="M6" s="742"/>
      <c r="N6" s="742"/>
      <c r="O6" s="752"/>
      <c r="P6" s="749"/>
      <c r="Q6" s="753"/>
      <c r="R6" s="753"/>
      <c r="S6" s="742"/>
      <c r="T6" s="742"/>
      <c r="U6" s="754"/>
      <c r="V6" s="643"/>
      <c r="W6" s="744"/>
      <c r="X6" s="751" t="s">
        <v>147</v>
      </c>
      <c r="Y6" s="751">
        <v>30</v>
      </c>
      <c r="Z6" s="742">
        <f>Y6/20</f>
        <v>1.5</v>
      </c>
      <c r="AA6" s="742"/>
      <c r="AB6" s="742"/>
      <c r="AC6" s="754"/>
      <c r="AD6" s="749"/>
      <c r="AE6" s="742"/>
      <c r="AF6" s="742"/>
      <c r="AG6" s="742"/>
      <c r="AH6" s="742"/>
      <c r="AI6" s="742"/>
      <c r="AJ6" s="743"/>
      <c r="AK6" s="726"/>
      <c r="AL6" s="727"/>
      <c r="AT6" s="747"/>
      <c r="AU6" s="755"/>
      <c r="AV6" s="756"/>
      <c r="AW6" s="739"/>
      <c r="AX6" s="739"/>
      <c r="AY6" s="739"/>
      <c r="AZ6" s="687"/>
      <c r="BA6" s="706"/>
      <c r="BB6" s="706"/>
      <c r="BC6" s="706"/>
      <c r="BD6" s="706"/>
      <c r="BE6" s="706"/>
    </row>
    <row r="7" spans="1:65" ht="20.100000000000001" customHeight="1" x14ac:dyDescent="0.25">
      <c r="A7" s="740" t="s">
        <v>34</v>
      </c>
      <c r="B7" s="901" t="s">
        <v>305</v>
      </c>
      <c r="C7" s="753" t="s">
        <v>306</v>
      </c>
      <c r="D7" s="742">
        <v>25</v>
      </c>
      <c r="E7" s="752"/>
      <c r="F7" s="757">
        <f>D7/40</f>
        <v>0.625</v>
      </c>
      <c r="G7" s="757"/>
      <c r="H7" s="758"/>
      <c r="I7" s="759" t="s">
        <v>280</v>
      </c>
      <c r="J7" s="760" t="s">
        <v>281</v>
      </c>
      <c r="K7" s="732">
        <v>85</v>
      </c>
      <c r="L7" s="754"/>
      <c r="M7" s="754">
        <f>K7*0.8/35</f>
        <v>1.9428571428571428</v>
      </c>
      <c r="N7" s="754"/>
      <c r="O7" s="761"/>
      <c r="P7" s="762" t="s">
        <v>197</v>
      </c>
      <c r="Q7" s="753" t="s">
        <v>180</v>
      </c>
      <c r="R7" s="753">
        <v>15</v>
      </c>
      <c r="S7" s="742"/>
      <c r="T7" s="742"/>
      <c r="U7" s="742">
        <f>R7/100</f>
        <v>0.15</v>
      </c>
      <c r="V7" s="763"/>
      <c r="W7" s="764" t="s">
        <v>285</v>
      </c>
      <c r="X7" s="765" t="s">
        <v>286</v>
      </c>
      <c r="Y7" s="753">
        <v>75</v>
      </c>
      <c r="Z7" s="754"/>
      <c r="AA7" s="766">
        <f>Y7*0.65/35</f>
        <v>1.3928571428571428</v>
      </c>
      <c r="AB7" s="754"/>
      <c r="AC7" s="767"/>
      <c r="AD7" s="768" t="s">
        <v>359</v>
      </c>
      <c r="AE7" s="753" t="s">
        <v>59</v>
      </c>
      <c r="AF7" s="753">
        <v>75</v>
      </c>
      <c r="AG7" s="754"/>
      <c r="AH7" s="754">
        <f>AF7/35</f>
        <v>2.1428571428571428</v>
      </c>
      <c r="AI7" s="754"/>
      <c r="AJ7" s="743"/>
      <c r="AK7" s="747"/>
      <c r="AL7" s="727"/>
      <c r="AY7" s="739"/>
      <c r="AZ7" s="739"/>
      <c r="BA7" s="706"/>
      <c r="BB7" s="706"/>
      <c r="BC7" s="706"/>
      <c r="BD7" s="706"/>
      <c r="BE7" s="706"/>
    </row>
    <row r="8" spans="1:65" ht="20.100000000000001" customHeight="1" x14ac:dyDescent="0.25">
      <c r="A8" s="740"/>
      <c r="B8" s="901"/>
      <c r="C8" s="753" t="s">
        <v>308</v>
      </c>
      <c r="D8" s="753">
        <v>45</v>
      </c>
      <c r="E8" s="752"/>
      <c r="F8" s="757">
        <f>D8/40</f>
        <v>1.125</v>
      </c>
      <c r="G8" s="757"/>
      <c r="H8" s="758"/>
      <c r="I8" s="759"/>
      <c r="J8" s="760" t="s">
        <v>101</v>
      </c>
      <c r="K8" s="742">
        <v>5</v>
      </c>
      <c r="L8" s="754"/>
      <c r="M8" s="754"/>
      <c r="N8" s="754">
        <f>K8/100</f>
        <v>0.05</v>
      </c>
      <c r="O8" s="769"/>
      <c r="P8" s="762"/>
      <c r="Q8" s="753" t="s">
        <v>54</v>
      </c>
      <c r="R8" s="753">
        <v>30</v>
      </c>
      <c r="S8" s="754"/>
      <c r="T8" s="754">
        <f>R8*0.8/35</f>
        <v>0.68571428571428572</v>
      </c>
      <c r="U8" s="754"/>
      <c r="V8" s="763"/>
      <c r="W8" s="770"/>
      <c r="X8" s="771" t="s">
        <v>288</v>
      </c>
      <c r="Y8" s="742">
        <v>10</v>
      </c>
      <c r="Z8" s="772">
        <f>Y8/15</f>
        <v>0.66666666666666663</v>
      </c>
      <c r="AA8" s="766"/>
      <c r="AB8" s="766"/>
      <c r="AC8" s="767"/>
      <c r="AD8" s="762"/>
      <c r="AE8" s="753" t="s">
        <v>360</v>
      </c>
      <c r="AF8" s="753">
        <v>20</v>
      </c>
      <c r="AG8" s="754">
        <f>AF8/100</f>
        <v>0.2</v>
      </c>
      <c r="AH8" s="754"/>
      <c r="AI8" s="754"/>
      <c r="AJ8" s="743"/>
      <c r="AK8" s="747"/>
      <c r="AL8" s="738"/>
      <c r="AY8" s="739"/>
      <c r="AZ8" s="739"/>
      <c r="BA8" s="706"/>
      <c r="BB8" s="706"/>
      <c r="BC8" s="706"/>
      <c r="BD8" s="706"/>
      <c r="BE8" s="706"/>
    </row>
    <row r="9" spans="1:65" ht="20.100000000000001" customHeight="1" x14ac:dyDescent="0.25">
      <c r="A9" s="740"/>
      <c r="B9" s="901"/>
      <c r="C9" s="773" t="s">
        <v>134</v>
      </c>
      <c r="D9" s="742">
        <v>25</v>
      </c>
      <c r="E9" s="752"/>
      <c r="F9" s="757"/>
      <c r="G9" s="757">
        <f>D9/100</f>
        <v>0.25</v>
      </c>
      <c r="H9" s="758"/>
      <c r="I9" s="759"/>
      <c r="J9" s="760" t="s">
        <v>128</v>
      </c>
      <c r="K9" s="742">
        <v>20</v>
      </c>
      <c r="L9" s="754"/>
      <c r="M9" s="754"/>
      <c r="N9" s="754">
        <f>K9/100</f>
        <v>0.2</v>
      </c>
      <c r="O9" s="769"/>
      <c r="P9" s="762"/>
      <c r="Q9" s="774" t="s">
        <v>213</v>
      </c>
      <c r="R9" s="775">
        <v>25</v>
      </c>
      <c r="S9" s="754"/>
      <c r="T9" s="754"/>
      <c r="U9" s="754">
        <f>R9/100</f>
        <v>0.25</v>
      </c>
      <c r="V9" s="763"/>
      <c r="W9" s="770"/>
      <c r="X9" s="742" t="s">
        <v>247</v>
      </c>
      <c r="Y9" s="742">
        <v>15</v>
      </c>
      <c r="Z9" s="766"/>
      <c r="AA9" s="754"/>
      <c r="AB9" s="766">
        <f>Y9/100</f>
        <v>0.15</v>
      </c>
      <c r="AC9" s="767"/>
      <c r="AD9" s="762"/>
      <c r="AE9" s="753" t="s">
        <v>361</v>
      </c>
      <c r="AF9" s="753" t="s">
        <v>95</v>
      </c>
      <c r="AG9" s="754"/>
      <c r="AH9" s="754"/>
      <c r="AI9" s="754"/>
      <c r="AJ9" s="743"/>
      <c r="AK9" s="747"/>
      <c r="AL9" s="747"/>
      <c r="AT9" s="706"/>
      <c r="AU9" s="706"/>
      <c r="AV9" s="706"/>
      <c r="AW9" s="706"/>
      <c r="AX9" s="706"/>
      <c r="AY9" s="739"/>
      <c r="AZ9" s="739"/>
      <c r="BA9" s="706"/>
      <c r="BB9" s="706"/>
      <c r="BC9" s="706"/>
      <c r="BD9" s="706"/>
      <c r="BE9" s="706"/>
    </row>
    <row r="10" spans="1:65" ht="20.100000000000001" customHeight="1" x14ac:dyDescent="0.25">
      <c r="A10" s="740"/>
      <c r="B10" s="901"/>
      <c r="C10" s="773" t="s">
        <v>307</v>
      </c>
      <c r="D10" s="742">
        <v>2</v>
      </c>
      <c r="E10" s="752"/>
      <c r="F10" s="757"/>
      <c r="G10" s="757"/>
      <c r="H10" s="758"/>
      <c r="I10" s="759"/>
      <c r="J10" s="765" t="s">
        <v>36</v>
      </c>
      <c r="K10" s="753">
        <v>5</v>
      </c>
      <c r="L10" s="754"/>
      <c r="M10" s="754"/>
      <c r="N10" s="754">
        <f>K10/100</f>
        <v>0.05</v>
      </c>
      <c r="O10" s="743"/>
      <c r="P10" s="762"/>
      <c r="Q10" s="754" t="s">
        <v>235</v>
      </c>
      <c r="R10" s="754">
        <v>25</v>
      </c>
      <c r="S10" s="754"/>
      <c r="T10" s="754"/>
      <c r="U10" s="754">
        <f>R10/100</f>
        <v>0.25</v>
      </c>
      <c r="V10" s="763"/>
      <c r="W10" s="770"/>
      <c r="X10" s="752" t="s">
        <v>300</v>
      </c>
      <c r="Y10" s="742">
        <v>17</v>
      </c>
      <c r="Z10" s="772">
        <f>Y10/35</f>
        <v>0.48571428571428571</v>
      </c>
      <c r="AA10" s="754"/>
      <c r="AB10" s="754"/>
      <c r="AC10" s="767"/>
      <c r="AD10" s="762"/>
      <c r="AE10" s="765"/>
      <c r="AF10" s="753"/>
      <c r="AG10" s="754"/>
      <c r="AH10" s="754"/>
      <c r="AI10" s="754"/>
      <c r="AJ10" s="743"/>
      <c r="AK10" s="747"/>
      <c r="AL10" s="747"/>
      <c r="AT10" s="706"/>
      <c r="AU10" s="706"/>
      <c r="AV10" s="706"/>
      <c r="AW10" s="706"/>
      <c r="AX10" s="706"/>
      <c r="AY10" s="739"/>
      <c r="AZ10" s="687"/>
      <c r="BA10" s="706"/>
      <c r="BB10" s="706"/>
      <c r="BC10" s="706"/>
      <c r="BD10" s="706"/>
      <c r="BE10" s="706"/>
    </row>
    <row r="11" spans="1:65" ht="20.100000000000001" customHeight="1" x14ac:dyDescent="0.25">
      <c r="A11" s="740"/>
      <c r="B11" s="901"/>
      <c r="C11" s="776"/>
      <c r="D11" s="742"/>
      <c r="E11" s="752"/>
      <c r="F11" s="757"/>
      <c r="G11" s="757"/>
      <c r="H11" s="758"/>
      <c r="I11" s="759"/>
      <c r="J11" s="760"/>
      <c r="K11" s="742"/>
      <c r="L11" s="754"/>
      <c r="M11" s="754"/>
      <c r="N11" s="754"/>
      <c r="O11" s="743"/>
      <c r="P11" s="777"/>
      <c r="Q11" s="754"/>
      <c r="R11" s="754"/>
      <c r="S11" s="754"/>
      <c r="T11" s="754"/>
      <c r="U11" s="754"/>
      <c r="V11" s="763"/>
      <c r="W11" s="778"/>
      <c r="X11" s="753" t="s">
        <v>287</v>
      </c>
      <c r="Y11" s="742">
        <v>1</v>
      </c>
      <c r="Z11" s="754"/>
      <c r="AA11" s="754"/>
      <c r="AB11" s="754"/>
      <c r="AC11" s="767"/>
      <c r="AD11" s="777"/>
      <c r="AE11" s="765"/>
      <c r="AF11" s="753"/>
      <c r="AG11" s="754"/>
      <c r="AH11" s="754"/>
      <c r="AI11" s="754"/>
      <c r="AJ11" s="743"/>
      <c r="AK11" s="747"/>
      <c r="AL11" s="747"/>
      <c r="AT11" s="706"/>
      <c r="AU11" s="706"/>
      <c r="AV11" s="706"/>
      <c r="AW11" s="706"/>
      <c r="AX11" s="706"/>
      <c r="AY11" s="706"/>
      <c r="BA11" s="706"/>
      <c r="BB11" s="706"/>
      <c r="BC11" s="706"/>
      <c r="BD11" s="706"/>
      <c r="BE11" s="706"/>
    </row>
    <row r="12" spans="1:65" ht="20.100000000000001" customHeight="1" x14ac:dyDescent="0.25">
      <c r="A12" s="779" t="s">
        <v>60</v>
      </c>
      <c r="B12" s="901" t="s">
        <v>391</v>
      </c>
      <c r="C12" s="753" t="s">
        <v>156</v>
      </c>
      <c r="D12" s="742">
        <v>35</v>
      </c>
      <c r="E12" s="752"/>
      <c r="F12" s="757"/>
      <c r="G12" s="757">
        <f>D12/100</f>
        <v>0.35</v>
      </c>
      <c r="H12" s="780"/>
      <c r="I12" s="768" t="s">
        <v>186</v>
      </c>
      <c r="J12" s="753" t="s">
        <v>129</v>
      </c>
      <c r="K12" s="753">
        <v>60</v>
      </c>
      <c r="L12" s="766"/>
      <c r="M12" s="766">
        <f>K12/140</f>
        <v>0.42857142857142855</v>
      </c>
      <c r="N12" s="766"/>
      <c r="O12" s="743"/>
      <c r="P12" s="768" t="s">
        <v>194</v>
      </c>
      <c r="Q12" s="754" t="s">
        <v>198</v>
      </c>
      <c r="R12" s="754">
        <v>65</v>
      </c>
      <c r="S12" s="742"/>
      <c r="T12" s="742">
        <f>R12/35</f>
        <v>1.8571428571428572</v>
      </c>
      <c r="U12" s="754"/>
      <c r="V12" s="761"/>
      <c r="W12" s="759" t="s">
        <v>357</v>
      </c>
      <c r="X12" s="781" t="s">
        <v>358</v>
      </c>
      <c r="Y12" s="782">
        <v>30</v>
      </c>
      <c r="Z12" s="783"/>
      <c r="AA12" s="783">
        <f>Y12/35</f>
        <v>0.8571428571428571</v>
      </c>
      <c r="AB12" s="784"/>
      <c r="AC12" s="785"/>
      <c r="AD12" s="768" t="s">
        <v>100</v>
      </c>
      <c r="AE12" s="754" t="s">
        <v>362</v>
      </c>
      <c r="AF12" s="786">
        <v>30</v>
      </c>
      <c r="AG12" s="742"/>
      <c r="AH12" s="754"/>
      <c r="AI12" s="754">
        <f>AF12/100</f>
        <v>0.3</v>
      </c>
      <c r="AJ12" s="743"/>
      <c r="AK12" s="747"/>
      <c r="AT12" s="706"/>
      <c r="AU12" s="706"/>
      <c r="AV12" s="706"/>
      <c r="AW12" s="706"/>
      <c r="AX12" s="706"/>
      <c r="AY12" s="706"/>
      <c r="BA12" s="706"/>
      <c r="BB12" s="706"/>
      <c r="BC12" s="706"/>
      <c r="BD12" s="706"/>
      <c r="BE12" s="706"/>
    </row>
    <row r="13" spans="1:65" ht="20.100000000000001" customHeight="1" x14ac:dyDescent="0.25">
      <c r="A13" s="740"/>
      <c r="B13" s="901"/>
      <c r="C13" s="753" t="s">
        <v>80</v>
      </c>
      <c r="D13" s="753">
        <v>30</v>
      </c>
      <c r="E13" s="752"/>
      <c r="F13" s="757">
        <f>D13/55</f>
        <v>0.54545454545454541</v>
      </c>
      <c r="G13" s="757"/>
      <c r="H13" s="780"/>
      <c r="I13" s="762"/>
      <c r="J13" s="753" t="s">
        <v>130</v>
      </c>
      <c r="K13" s="753">
        <v>10</v>
      </c>
      <c r="L13" s="766"/>
      <c r="M13" s="766">
        <f>K13*0.8/35</f>
        <v>0.22857142857142856</v>
      </c>
      <c r="N13" s="754"/>
      <c r="O13" s="761"/>
      <c r="P13" s="762"/>
      <c r="Q13" s="787" t="s">
        <v>199</v>
      </c>
      <c r="R13" s="753"/>
      <c r="S13" s="742"/>
      <c r="T13" s="754"/>
      <c r="U13" s="742"/>
      <c r="V13" s="761"/>
      <c r="W13" s="759"/>
      <c r="X13" s="781" t="s">
        <v>209</v>
      </c>
      <c r="Y13" s="782">
        <v>40</v>
      </c>
      <c r="Z13" s="783"/>
      <c r="AA13" s="784"/>
      <c r="AB13" s="784">
        <f>Y13/100</f>
        <v>0.4</v>
      </c>
      <c r="AC13" s="788"/>
      <c r="AD13" s="762"/>
      <c r="AE13" s="754" t="s">
        <v>363</v>
      </c>
      <c r="AF13" s="786">
        <v>40</v>
      </c>
      <c r="AG13" s="742">
        <f>AF13/85</f>
        <v>0.47058823529411764</v>
      </c>
      <c r="AH13" s="754"/>
      <c r="AI13" s="754"/>
      <c r="AJ13" s="743"/>
      <c r="AK13" s="747"/>
      <c r="AT13" s="706"/>
      <c r="AU13" s="706"/>
      <c r="AV13" s="706"/>
      <c r="AW13" s="706"/>
      <c r="AX13" s="706"/>
      <c r="AY13" s="706"/>
      <c r="BA13" s="706"/>
      <c r="BB13" s="706"/>
      <c r="BC13" s="706"/>
      <c r="BD13" s="706"/>
      <c r="BE13" s="706"/>
    </row>
    <row r="14" spans="1:65" ht="20.100000000000001" customHeight="1" x14ac:dyDescent="0.25">
      <c r="A14" s="740"/>
      <c r="B14" s="901"/>
      <c r="C14" s="773" t="s">
        <v>181</v>
      </c>
      <c r="D14" s="742">
        <v>2</v>
      </c>
      <c r="E14" s="752"/>
      <c r="F14" s="757"/>
      <c r="G14" s="757">
        <f>D14/100</f>
        <v>0.02</v>
      </c>
      <c r="H14" s="780"/>
      <c r="I14" s="762"/>
      <c r="J14" s="753" t="s">
        <v>185</v>
      </c>
      <c r="K14" s="753">
        <v>60</v>
      </c>
      <c r="L14" s="789"/>
      <c r="M14" s="789"/>
      <c r="N14" s="766">
        <f>K14/100</f>
        <v>0.6</v>
      </c>
      <c r="O14" s="743"/>
      <c r="P14" s="762"/>
      <c r="Q14" s="774"/>
      <c r="R14" s="775"/>
      <c r="S14" s="742"/>
      <c r="T14" s="742"/>
      <c r="U14" s="754"/>
      <c r="V14" s="761"/>
      <c r="W14" s="759"/>
      <c r="X14" s="781" t="s">
        <v>59</v>
      </c>
      <c r="Y14" s="782">
        <v>10</v>
      </c>
      <c r="Z14" s="784"/>
      <c r="AA14" s="784">
        <f>Y14/35</f>
        <v>0.2857142857142857</v>
      </c>
      <c r="AB14" s="784"/>
      <c r="AC14" s="788"/>
      <c r="AD14" s="762"/>
      <c r="AE14" s="754" t="s">
        <v>157</v>
      </c>
      <c r="AF14" s="786">
        <v>15</v>
      </c>
      <c r="AG14" s="742"/>
      <c r="AH14" s="754"/>
      <c r="AI14" s="754">
        <f>AF14/100</f>
        <v>0.15</v>
      </c>
      <c r="AJ14" s="743"/>
      <c r="AK14" s="747"/>
      <c r="BA14" s="706"/>
      <c r="BB14" s="706"/>
      <c r="BC14" s="706"/>
      <c r="BD14" s="706"/>
      <c r="BE14" s="706"/>
    </row>
    <row r="15" spans="1:65" ht="20.100000000000001" customHeight="1" x14ac:dyDescent="0.25">
      <c r="A15" s="740"/>
      <c r="B15" s="901"/>
      <c r="C15" s="773" t="s">
        <v>390</v>
      </c>
      <c r="D15" s="742">
        <v>5</v>
      </c>
      <c r="E15" s="752">
        <f>D15/15</f>
        <v>0.33333333333333331</v>
      </c>
      <c r="F15" s="757"/>
      <c r="G15" s="757"/>
      <c r="H15" s="780"/>
      <c r="I15" s="762"/>
      <c r="J15" s="753"/>
      <c r="K15" s="753"/>
      <c r="L15" s="789"/>
      <c r="M15" s="789"/>
      <c r="N15" s="766"/>
      <c r="O15" s="769"/>
      <c r="P15" s="762"/>
      <c r="Q15" s="753"/>
      <c r="R15" s="742"/>
      <c r="S15" s="742"/>
      <c r="T15" s="754"/>
      <c r="U15" s="742"/>
      <c r="V15" s="761"/>
      <c r="W15" s="759"/>
      <c r="X15" s="781" t="s">
        <v>53</v>
      </c>
      <c r="Y15" s="782">
        <v>5</v>
      </c>
      <c r="Z15" s="790"/>
      <c r="AA15" s="784"/>
      <c r="AB15" s="784">
        <f>Y15/100</f>
        <v>0.05</v>
      </c>
      <c r="AC15" s="788"/>
      <c r="AD15" s="762"/>
      <c r="AE15" s="754" t="s">
        <v>364</v>
      </c>
      <c r="AF15" s="791">
        <v>26</v>
      </c>
      <c r="AG15" s="742">
        <f>AF15/70</f>
        <v>0.37142857142857144</v>
      </c>
      <c r="AH15" s="754"/>
      <c r="AI15" s="754"/>
      <c r="AJ15" s="743"/>
      <c r="AK15" s="747"/>
      <c r="BA15" s="706"/>
      <c r="BB15" s="706"/>
      <c r="BC15" s="706"/>
      <c r="BD15" s="706"/>
      <c r="BE15" s="706"/>
    </row>
    <row r="16" spans="1:65" ht="20.100000000000001" customHeight="1" x14ac:dyDescent="0.25">
      <c r="A16" s="740"/>
      <c r="B16" s="901"/>
      <c r="C16" s="776"/>
      <c r="D16" s="742"/>
      <c r="E16" s="752"/>
      <c r="F16" s="757"/>
      <c r="G16" s="757"/>
      <c r="H16" s="780"/>
      <c r="I16" s="777"/>
      <c r="J16" s="753"/>
      <c r="K16" s="753"/>
      <c r="L16" s="789"/>
      <c r="M16" s="789"/>
      <c r="N16" s="789"/>
      <c r="O16" s="769"/>
      <c r="P16" s="777"/>
      <c r="Q16" s="753"/>
      <c r="R16" s="742"/>
      <c r="S16" s="742"/>
      <c r="T16" s="742"/>
      <c r="U16" s="754"/>
      <c r="V16" s="769"/>
      <c r="W16" s="759"/>
      <c r="X16" s="792"/>
      <c r="Y16" s="782"/>
      <c r="Z16" s="790"/>
      <c r="AA16" s="790"/>
      <c r="AB16" s="790"/>
      <c r="AC16" s="788"/>
      <c r="AD16" s="777"/>
      <c r="AE16" s="754"/>
      <c r="AF16" s="791"/>
      <c r="AG16" s="742"/>
      <c r="AH16" s="754"/>
      <c r="AI16" s="754"/>
      <c r="AJ16" s="743"/>
      <c r="AK16" s="747"/>
      <c r="AY16" s="706"/>
      <c r="AZ16" s="727"/>
      <c r="BA16" s="706"/>
      <c r="BB16" s="706"/>
      <c r="BC16" s="706"/>
      <c r="BD16" s="706"/>
      <c r="BE16" s="706"/>
    </row>
    <row r="17" spans="1:57" ht="20.100000000000001" customHeight="1" x14ac:dyDescent="0.25">
      <c r="A17" s="793" t="s">
        <v>46</v>
      </c>
      <c r="B17" s="794" t="s">
        <v>119</v>
      </c>
      <c r="C17" s="753" t="s">
        <v>83</v>
      </c>
      <c r="D17" s="742">
        <v>75</v>
      </c>
      <c r="E17" s="795"/>
      <c r="F17" s="795"/>
      <c r="G17" s="754">
        <f>D17/100</f>
        <v>0.75</v>
      </c>
      <c r="H17" s="758"/>
      <c r="I17" s="768" t="s">
        <v>244</v>
      </c>
      <c r="J17" s="753" t="s">
        <v>96</v>
      </c>
      <c r="K17" s="742">
        <v>75</v>
      </c>
      <c r="L17" s="795"/>
      <c r="M17" s="795"/>
      <c r="N17" s="754">
        <f>K17/100</f>
        <v>0.75</v>
      </c>
      <c r="O17" s="769"/>
      <c r="P17" s="768" t="s">
        <v>244</v>
      </c>
      <c r="Q17" s="753" t="s">
        <v>83</v>
      </c>
      <c r="R17" s="753">
        <v>75</v>
      </c>
      <c r="S17" s="757"/>
      <c r="T17" s="754"/>
      <c r="U17" s="754">
        <f>R17/100</f>
        <v>0.75</v>
      </c>
      <c r="V17" s="769"/>
      <c r="W17" s="794" t="s">
        <v>122</v>
      </c>
      <c r="X17" s="753" t="s">
        <v>83</v>
      </c>
      <c r="Y17" s="742">
        <v>75</v>
      </c>
      <c r="Z17" s="795"/>
      <c r="AA17" s="795"/>
      <c r="AB17" s="754">
        <f>Y17/100</f>
        <v>0.75</v>
      </c>
      <c r="AC17" s="769"/>
      <c r="AD17" s="768" t="s">
        <v>139</v>
      </c>
      <c r="AE17" s="753" t="s">
        <v>96</v>
      </c>
      <c r="AF17" s="742">
        <v>75</v>
      </c>
      <c r="AG17" s="795"/>
      <c r="AH17" s="795"/>
      <c r="AI17" s="754">
        <f>AF17/100</f>
        <v>0.75</v>
      </c>
      <c r="AJ17" s="743"/>
      <c r="AK17" s="796"/>
      <c r="AL17" s="738"/>
      <c r="AY17" s="738"/>
      <c r="AZ17" s="727"/>
      <c r="BA17" s="706"/>
      <c r="BB17" s="706"/>
      <c r="BC17" s="706"/>
      <c r="BD17" s="706"/>
      <c r="BE17" s="706"/>
    </row>
    <row r="18" spans="1:57" ht="20.100000000000001" customHeight="1" x14ac:dyDescent="0.25">
      <c r="A18" s="797"/>
      <c r="B18" s="798"/>
      <c r="C18" s="799" t="s">
        <v>98</v>
      </c>
      <c r="D18" s="742"/>
      <c r="E18" s="795"/>
      <c r="F18" s="795"/>
      <c r="G18" s="795"/>
      <c r="H18" s="758"/>
      <c r="I18" s="762"/>
      <c r="J18" s="799" t="s">
        <v>102</v>
      </c>
      <c r="K18" s="753"/>
      <c r="L18" s="795"/>
      <c r="M18" s="795"/>
      <c r="N18" s="795"/>
      <c r="O18" s="769"/>
      <c r="P18" s="762"/>
      <c r="Q18" s="799" t="s">
        <v>85</v>
      </c>
      <c r="R18" s="753"/>
      <c r="S18" s="757"/>
      <c r="T18" s="757"/>
      <c r="U18" s="757"/>
      <c r="V18" s="769"/>
      <c r="W18" s="798"/>
      <c r="X18" s="799" t="s">
        <v>98</v>
      </c>
      <c r="Y18" s="742"/>
      <c r="Z18" s="795"/>
      <c r="AA18" s="795"/>
      <c r="AB18" s="795"/>
      <c r="AC18" s="769"/>
      <c r="AD18" s="762"/>
      <c r="AE18" s="799" t="s">
        <v>102</v>
      </c>
      <c r="AF18" s="753"/>
      <c r="AG18" s="795"/>
      <c r="AH18" s="795"/>
      <c r="AI18" s="795"/>
      <c r="AJ18" s="743"/>
      <c r="AK18" s="796"/>
      <c r="AL18" s="800"/>
      <c r="AY18" s="738"/>
      <c r="AZ18" s="727"/>
      <c r="BA18" s="706"/>
      <c r="BB18" s="706"/>
      <c r="BC18" s="706"/>
      <c r="BD18" s="706"/>
      <c r="BE18" s="706"/>
    </row>
    <row r="19" spans="1:57" ht="20.100000000000001" customHeight="1" x14ac:dyDescent="0.25">
      <c r="A19" s="797"/>
      <c r="B19" s="798"/>
      <c r="C19" s="801"/>
      <c r="D19" s="753"/>
      <c r="E19" s="795"/>
      <c r="F19" s="795"/>
      <c r="G19" s="795"/>
      <c r="H19" s="758"/>
      <c r="I19" s="762"/>
      <c r="J19" s="801"/>
      <c r="K19" s="753"/>
      <c r="L19" s="795"/>
      <c r="M19" s="795"/>
      <c r="N19" s="795"/>
      <c r="O19" s="769"/>
      <c r="P19" s="762"/>
      <c r="Q19" s="801"/>
      <c r="R19" s="753"/>
      <c r="S19" s="795"/>
      <c r="T19" s="795"/>
      <c r="U19" s="795"/>
      <c r="V19" s="769"/>
      <c r="W19" s="798"/>
      <c r="X19" s="802"/>
      <c r="Y19" s="753"/>
      <c r="Z19" s="795"/>
      <c r="AA19" s="795"/>
      <c r="AB19" s="795"/>
      <c r="AC19" s="769"/>
      <c r="AD19" s="762"/>
      <c r="AE19" s="801"/>
      <c r="AF19" s="753"/>
      <c r="AG19" s="795"/>
      <c r="AH19" s="795"/>
      <c r="AI19" s="795"/>
      <c r="AJ19" s="743"/>
      <c r="AK19" s="796"/>
      <c r="AL19" s="800"/>
      <c r="AY19" s="738"/>
      <c r="AZ19" s="727"/>
      <c r="BA19" s="706"/>
      <c r="BB19" s="706"/>
      <c r="BC19" s="706"/>
      <c r="BD19" s="706"/>
      <c r="BE19" s="706"/>
    </row>
    <row r="20" spans="1:57" ht="20.100000000000001" customHeight="1" x14ac:dyDescent="0.25">
      <c r="A20" s="797"/>
      <c r="B20" s="798"/>
      <c r="C20" s="801"/>
      <c r="D20" s="742"/>
      <c r="E20" s="795"/>
      <c r="F20" s="795"/>
      <c r="G20" s="795"/>
      <c r="H20" s="758"/>
      <c r="I20" s="762"/>
      <c r="J20" s="801"/>
      <c r="K20" s="753"/>
      <c r="L20" s="795"/>
      <c r="M20" s="795"/>
      <c r="N20" s="795"/>
      <c r="O20" s="769"/>
      <c r="P20" s="762"/>
      <c r="Q20" s="801"/>
      <c r="R20" s="753"/>
      <c r="S20" s="795"/>
      <c r="T20" s="795"/>
      <c r="U20" s="795"/>
      <c r="V20" s="769"/>
      <c r="W20" s="798"/>
      <c r="X20" s="802"/>
      <c r="Y20" s="742"/>
      <c r="Z20" s="795"/>
      <c r="AA20" s="795"/>
      <c r="AB20" s="795"/>
      <c r="AC20" s="769"/>
      <c r="AD20" s="762"/>
      <c r="AE20" s="801"/>
      <c r="AF20" s="742"/>
      <c r="AG20" s="795"/>
      <c r="AH20" s="795"/>
      <c r="AI20" s="795"/>
      <c r="AJ20" s="743"/>
      <c r="AK20" s="796"/>
      <c r="AL20" s="800"/>
      <c r="AY20" s="739"/>
      <c r="AZ20" s="687"/>
      <c r="BA20" s="706"/>
      <c r="BB20" s="706"/>
      <c r="BC20" s="706"/>
      <c r="BD20" s="706"/>
      <c r="BE20" s="706"/>
    </row>
    <row r="21" spans="1:57" ht="20.100000000000001" customHeight="1" x14ac:dyDescent="0.25">
      <c r="A21" s="803"/>
      <c r="B21" s="804"/>
      <c r="C21" s="805"/>
      <c r="D21" s="742"/>
      <c r="E21" s="795"/>
      <c r="F21" s="795"/>
      <c r="G21" s="795"/>
      <c r="H21" s="758"/>
      <c r="I21" s="777"/>
      <c r="J21" s="805"/>
      <c r="K21" s="753"/>
      <c r="L21" s="795"/>
      <c r="M21" s="795"/>
      <c r="N21" s="795"/>
      <c r="O21" s="769"/>
      <c r="P21" s="777"/>
      <c r="Q21" s="805"/>
      <c r="R21" s="753"/>
      <c r="S21" s="795"/>
      <c r="T21" s="795"/>
      <c r="U21" s="795"/>
      <c r="V21" s="769"/>
      <c r="W21" s="804"/>
      <c r="X21" s="806"/>
      <c r="Y21" s="742"/>
      <c r="Z21" s="795"/>
      <c r="AA21" s="795"/>
      <c r="AB21" s="795"/>
      <c r="AC21" s="769"/>
      <c r="AD21" s="777"/>
      <c r="AE21" s="805"/>
      <c r="AF21" s="742"/>
      <c r="AG21" s="795"/>
      <c r="AH21" s="795"/>
      <c r="AI21" s="795"/>
      <c r="AJ21" s="743"/>
      <c r="AK21" s="796"/>
      <c r="AL21" s="800"/>
      <c r="AY21" s="739"/>
      <c r="AZ21" s="687"/>
      <c r="BA21" s="706"/>
      <c r="BB21" s="706"/>
      <c r="BC21" s="706"/>
      <c r="BD21" s="706"/>
      <c r="BE21" s="706"/>
    </row>
    <row r="22" spans="1:57" ht="20.100000000000001" customHeight="1" x14ac:dyDescent="0.25">
      <c r="A22" s="807" t="s">
        <v>37</v>
      </c>
      <c r="B22" s="768" t="s">
        <v>191</v>
      </c>
      <c r="C22" s="742" t="s">
        <v>181</v>
      </c>
      <c r="D22" s="753" t="s">
        <v>95</v>
      </c>
      <c r="E22" s="795"/>
      <c r="F22" s="795"/>
      <c r="G22" s="754"/>
      <c r="H22" s="758"/>
      <c r="I22" s="768" t="s">
        <v>282</v>
      </c>
      <c r="J22" s="766" t="s">
        <v>111</v>
      </c>
      <c r="K22" s="788">
        <v>25</v>
      </c>
      <c r="L22" s="795"/>
      <c r="M22" s="754"/>
      <c r="N22" s="754">
        <f>K22/100</f>
        <v>0.25</v>
      </c>
      <c r="O22" s="743"/>
      <c r="P22" s="768" t="s">
        <v>89</v>
      </c>
      <c r="Q22" s="742" t="s">
        <v>105</v>
      </c>
      <c r="R22" s="742">
        <v>15</v>
      </c>
      <c r="S22" s="808">
        <f>R22/85</f>
        <v>0.17647058823529413</v>
      </c>
      <c r="T22" s="808"/>
      <c r="U22" s="754"/>
      <c r="V22" s="809"/>
      <c r="W22" s="762" t="s">
        <v>399</v>
      </c>
      <c r="X22" s="766" t="s">
        <v>164</v>
      </c>
      <c r="Y22" s="766">
        <v>25</v>
      </c>
      <c r="Z22" s="795"/>
      <c r="AA22" s="795"/>
      <c r="AB22" s="754">
        <f>Y22/100</f>
        <v>0.25</v>
      </c>
      <c r="AC22" s="743"/>
      <c r="AD22" s="794" t="s">
        <v>120</v>
      </c>
      <c r="AE22" s="773" t="s">
        <v>158</v>
      </c>
      <c r="AF22" s="773">
        <v>25</v>
      </c>
      <c r="AG22" s="795"/>
      <c r="AH22" s="795"/>
      <c r="AI22" s="754">
        <f>AF22/100</f>
        <v>0.25</v>
      </c>
      <c r="AJ22" s="743"/>
      <c r="AK22" s="747"/>
      <c r="AL22" s="727"/>
      <c r="AY22" s="739"/>
      <c r="AZ22" s="687"/>
      <c r="BA22" s="706"/>
      <c r="BB22" s="706"/>
      <c r="BC22" s="706"/>
      <c r="BD22" s="706"/>
      <c r="BE22" s="706"/>
    </row>
    <row r="23" spans="1:57" ht="20.100000000000001" customHeight="1" x14ac:dyDescent="0.25">
      <c r="A23" s="807"/>
      <c r="B23" s="762"/>
      <c r="C23" s="729" t="s">
        <v>163</v>
      </c>
      <c r="D23" s="742">
        <v>30</v>
      </c>
      <c r="E23" s="795"/>
      <c r="F23" s="810">
        <f>D23/140</f>
        <v>0.21428571428571427</v>
      </c>
      <c r="G23" s="795"/>
      <c r="H23" s="758"/>
      <c r="I23" s="762"/>
      <c r="J23" s="766" t="s">
        <v>283</v>
      </c>
      <c r="K23" s="788">
        <v>15</v>
      </c>
      <c r="L23" s="795"/>
      <c r="M23" s="795">
        <f>K23*0.65/30</f>
        <v>0.32500000000000001</v>
      </c>
      <c r="N23" s="795"/>
      <c r="O23" s="743"/>
      <c r="P23" s="762"/>
      <c r="Q23" s="742" t="s">
        <v>77</v>
      </c>
      <c r="R23" s="742">
        <v>10</v>
      </c>
      <c r="S23" s="808">
        <f>R23/90</f>
        <v>0.1111111111111111</v>
      </c>
      <c r="T23" s="808"/>
      <c r="U23" s="754"/>
      <c r="V23" s="809"/>
      <c r="W23" s="762"/>
      <c r="X23" s="811" t="s">
        <v>59</v>
      </c>
      <c r="Y23" s="766">
        <v>10</v>
      </c>
      <c r="Z23" s="795"/>
      <c r="AA23" s="812">
        <f>Y23/35</f>
        <v>0.2857142857142857</v>
      </c>
      <c r="AB23" s="795"/>
      <c r="AC23" s="743"/>
      <c r="AD23" s="798"/>
      <c r="AE23" s="773" t="s">
        <v>80</v>
      </c>
      <c r="AF23" s="773">
        <v>10</v>
      </c>
      <c r="AG23" s="795"/>
      <c r="AH23" s="810">
        <f>AF23/55</f>
        <v>0.18181818181818182</v>
      </c>
      <c r="AI23" s="795"/>
      <c r="AJ23" s="743"/>
      <c r="AK23" s="747"/>
      <c r="AL23" s="738"/>
      <c r="AY23" s="739"/>
      <c r="AZ23" s="727"/>
      <c r="BA23" s="706"/>
      <c r="BB23" s="706"/>
      <c r="BC23" s="706"/>
      <c r="BD23" s="706"/>
      <c r="BE23" s="706"/>
    </row>
    <row r="24" spans="1:57" ht="20.100000000000001" customHeight="1" x14ac:dyDescent="0.25">
      <c r="A24" s="807"/>
      <c r="B24" s="762"/>
      <c r="C24" s="742" t="s">
        <v>192</v>
      </c>
      <c r="D24" s="753" t="s">
        <v>95</v>
      </c>
      <c r="E24" s="795"/>
      <c r="F24" s="795"/>
      <c r="G24" s="795"/>
      <c r="H24" s="758"/>
      <c r="I24" s="762"/>
      <c r="J24" s="789"/>
      <c r="K24" s="788"/>
      <c r="L24" s="808"/>
      <c r="M24" s="808"/>
      <c r="N24" s="754"/>
      <c r="O24" s="743"/>
      <c r="P24" s="762"/>
      <c r="Q24" s="742" t="s">
        <v>80</v>
      </c>
      <c r="R24" s="742">
        <v>10</v>
      </c>
      <c r="S24" s="808"/>
      <c r="T24" s="808">
        <f>R24/55</f>
        <v>0.18181818181818182</v>
      </c>
      <c r="U24" s="754"/>
      <c r="V24" s="809"/>
      <c r="W24" s="762"/>
      <c r="X24" s="789"/>
      <c r="Y24" s="813"/>
      <c r="Z24" s="795"/>
      <c r="AA24" s="795"/>
      <c r="AB24" s="795"/>
      <c r="AC24" s="743"/>
      <c r="AD24" s="798"/>
      <c r="AE24" s="773" t="s">
        <v>132</v>
      </c>
      <c r="AF24" s="773" t="s">
        <v>95</v>
      </c>
      <c r="AG24" s="753"/>
      <c r="AH24" s="753" t="s">
        <v>106</v>
      </c>
      <c r="AI24" s="753"/>
      <c r="AJ24" s="743"/>
      <c r="AK24" s="747"/>
      <c r="AL24" s="738"/>
      <c r="AY24" s="738"/>
      <c r="AZ24" s="727"/>
      <c r="BA24" s="706"/>
      <c r="BB24" s="706"/>
      <c r="BC24" s="706"/>
      <c r="BD24" s="706"/>
      <c r="BE24" s="706"/>
    </row>
    <row r="25" spans="1:57" ht="20.100000000000001" customHeight="1" x14ac:dyDescent="0.25">
      <c r="A25" s="807"/>
      <c r="B25" s="762"/>
      <c r="C25" s="773" t="s">
        <v>234</v>
      </c>
      <c r="D25" s="753" t="s">
        <v>226</v>
      </c>
      <c r="E25" s="795"/>
      <c r="F25" s="795"/>
      <c r="G25" s="795"/>
      <c r="H25" s="758"/>
      <c r="I25" s="762"/>
      <c r="J25" s="789"/>
      <c r="K25" s="788"/>
      <c r="L25" s="808"/>
      <c r="M25" s="808"/>
      <c r="N25" s="795"/>
      <c r="O25" s="743"/>
      <c r="P25" s="762"/>
      <c r="Q25" s="742" t="s">
        <v>53</v>
      </c>
      <c r="R25" s="742">
        <v>5</v>
      </c>
      <c r="S25" s="795"/>
      <c r="T25" s="795"/>
      <c r="U25" s="754">
        <f>R25/100</f>
        <v>0.05</v>
      </c>
      <c r="V25" s="769"/>
      <c r="W25" s="762"/>
      <c r="X25" s="814"/>
      <c r="Y25" s="753"/>
      <c r="Z25" s="795"/>
      <c r="AA25" s="795"/>
      <c r="AB25" s="795"/>
      <c r="AC25" s="743"/>
      <c r="AD25" s="798"/>
      <c r="AE25" s="815"/>
      <c r="AF25" s="815"/>
      <c r="AG25" s="795"/>
      <c r="AH25" s="795"/>
      <c r="AI25" s="795"/>
      <c r="AJ25" s="743"/>
      <c r="AK25" s="747"/>
      <c r="AL25" s="816"/>
      <c r="AY25" s="817"/>
      <c r="AZ25" s="727"/>
      <c r="BA25" s="706"/>
      <c r="BB25" s="706"/>
      <c r="BC25" s="706"/>
      <c r="BD25" s="706"/>
      <c r="BE25" s="706"/>
    </row>
    <row r="26" spans="1:57" ht="20.100000000000001" customHeight="1" x14ac:dyDescent="0.25">
      <c r="A26" s="807"/>
      <c r="B26" s="777"/>
      <c r="C26" s="818"/>
      <c r="D26" s="753"/>
      <c r="E26" s="795"/>
      <c r="F26" s="795"/>
      <c r="G26" s="795"/>
      <c r="H26" s="758"/>
      <c r="I26" s="777"/>
      <c r="J26" s="789"/>
      <c r="K26" s="819"/>
      <c r="L26" s="808"/>
      <c r="M26" s="808"/>
      <c r="N26" s="795"/>
      <c r="O26" s="761"/>
      <c r="P26" s="777"/>
      <c r="Q26" s="757"/>
      <c r="R26" s="757"/>
      <c r="S26" s="795"/>
      <c r="T26" s="795"/>
      <c r="U26" s="795"/>
      <c r="V26" s="769"/>
      <c r="W26" s="777"/>
      <c r="X26" s="818"/>
      <c r="Y26" s="753"/>
      <c r="Z26" s="795"/>
      <c r="AA26" s="795"/>
      <c r="AB26" s="795"/>
      <c r="AC26" s="743"/>
      <c r="AD26" s="804"/>
      <c r="AE26" s="815"/>
      <c r="AF26" s="815"/>
      <c r="AG26" s="795"/>
      <c r="AH26" s="795"/>
      <c r="AI26" s="795"/>
      <c r="AJ26" s="743"/>
      <c r="AK26" s="747"/>
      <c r="AL26" s="816"/>
      <c r="AY26" s="738"/>
      <c r="AZ26" s="727"/>
      <c r="BA26" s="706"/>
      <c r="BB26" s="706"/>
      <c r="BC26" s="706"/>
      <c r="BD26" s="706"/>
      <c r="BE26" s="706"/>
    </row>
    <row r="27" spans="1:57" ht="20.100000000000001" customHeight="1" x14ac:dyDescent="0.25">
      <c r="A27" s="820" t="s">
        <v>57</v>
      </c>
      <c r="B27" s="821" t="s">
        <v>44</v>
      </c>
      <c r="C27" s="822"/>
      <c r="D27" s="823"/>
      <c r="E27" s="824"/>
      <c r="F27" s="824"/>
      <c r="G27" s="824"/>
      <c r="H27" s="743"/>
      <c r="I27" s="825" t="s">
        <v>14</v>
      </c>
      <c r="J27" s="742" t="s">
        <v>14</v>
      </c>
      <c r="K27" s="811" t="s">
        <v>61</v>
      </c>
      <c r="L27" s="824"/>
      <c r="M27" s="824"/>
      <c r="N27" s="824"/>
      <c r="O27" s="769"/>
      <c r="P27" s="821" t="s">
        <v>14</v>
      </c>
      <c r="Q27" s="742"/>
      <c r="R27" s="729"/>
      <c r="S27" s="824"/>
      <c r="T27" s="824"/>
      <c r="U27" s="824"/>
      <c r="V27" s="769"/>
      <c r="W27" s="826" t="s">
        <v>44</v>
      </c>
      <c r="X27" s="742" t="s">
        <v>14</v>
      </c>
      <c r="Y27" s="729" t="s">
        <v>61</v>
      </c>
      <c r="Z27" s="824"/>
      <c r="AA27" s="824"/>
      <c r="AB27" s="824"/>
      <c r="AC27" s="769"/>
      <c r="AD27" s="821" t="s">
        <v>14</v>
      </c>
      <c r="AE27" s="742"/>
      <c r="AF27" s="727"/>
      <c r="AG27" s="824"/>
      <c r="AH27" s="824"/>
      <c r="AI27" s="824"/>
      <c r="AJ27" s="743"/>
      <c r="AK27" s="727"/>
      <c r="AL27" s="727"/>
      <c r="AT27" s="706"/>
      <c r="AU27" s="706"/>
      <c r="AV27" s="706"/>
      <c r="AW27" s="706"/>
      <c r="AX27" s="706"/>
      <c r="AY27" s="706"/>
      <c r="AZ27" s="706"/>
      <c r="BA27" s="706"/>
      <c r="BB27" s="706"/>
      <c r="BC27" s="706"/>
      <c r="BD27" s="706"/>
      <c r="BE27" s="706"/>
    </row>
    <row r="28" spans="1:57" ht="20.100000000000001" customHeight="1" thickBot="1" x14ac:dyDescent="0.3">
      <c r="A28" s="827" t="s">
        <v>15</v>
      </c>
      <c r="B28" s="828" t="s">
        <v>0</v>
      </c>
      <c r="C28" s="825">
        <f>月菜單!I9</f>
        <v>0</v>
      </c>
      <c r="D28" s="727" t="s">
        <v>224</v>
      </c>
      <c r="E28" s="829"/>
      <c r="F28" s="829"/>
      <c r="G28" s="829"/>
      <c r="H28" s="830"/>
      <c r="I28" s="828" t="s">
        <v>0</v>
      </c>
      <c r="J28" s="822"/>
      <c r="K28" s="823"/>
      <c r="L28" s="831"/>
      <c r="M28" s="831"/>
      <c r="N28" s="831"/>
      <c r="O28" s="832"/>
      <c r="P28" s="828" t="s">
        <v>0</v>
      </c>
      <c r="Q28" s="833">
        <f>月菜單!H11</f>
        <v>0</v>
      </c>
      <c r="R28" s="823" t="s">
        <v>289</v>
      </c>
      <c r="S28" s="831"/>
      <c r="T28" s="831"/>
      <c r="U28" s="831"/>
      <c r="V28" s="832"/>
      <c r="W28" s="828" t="s">
        <v>0</v>
      </c>
      <c r="X28" s="834"/>
      <c r="Y28" s="835"/>
      <c r="Z28" s="831"/>
      <c r="AA28" s="831"/>
      <c r="AB28" s="831"/>
      <c r="AC28" s="832"/>
      <c r="AD28" s="828" t="s">
        <v>0</v>
      </c>
      <c r="AE28" s="822" t="str">
        <f>月菜單!I13</f>
        <v>光泉奶酪</v>
      </c>
      <c r="AF28" s="823" t="s">
        <v>225</v>
      </c>
      <c r="AG28" s="831"/>
      <c r="AH28" s="831"/>
      <c r="AI28" s="831"/>
      <c r="AJ28" s="743"/>
      <c r="AK28" s="727"/>
      <c r="AL28" s="727"/>
      <c r="AT28" s="706"/>
      <c r="AU28" s="706"/>
      <c r="AV28" s="836"/>
      <c r="AW28" s="738"/>
      <c r="AX28" s="738"/>
      <c r="AY28" s="738"/>
      <c r="AZ28" s="710"/>
      <c r="BA28" s="706"/>
      <c r="BB28" s="706"/>
      <c r="BC28" s="706"/>
      <c r="BD28" s="706"/>
      <c r="BE28" s="706"/>
    </row>
    <row r="29" spans="1:57" ht="20.100000000000001" customHeight="1" x14ac:dyDescent="0.25">
      <c r="A29" s="837" t="s">
        <v>16</v>
      </c>
      <c r="B29" s="838" t="s">
        <v>17</v>
      </c>
      <c r="C29" s="839"/>
      <c r="D29" s="840"/>
      <c r="E29" s="841">
        <f>SUM(E5:E28)</f>
        <v>6.333333333333333</v>
      </c>
      <c r="F29" s="841">
        <f>SUM(F5:F28)</f>
        <v>2.5097402597402598</v>
      </c>
      <c r="G29" s="841">
        <f>SUM(G5:G26)</f>
        <v>1.37</v>
      </c>
      <c r="H29" s="842"/>
      <c r="I29" s="838" t="s">
        <v>17</v>
      </c>
      <c r="J29" s="839"/>
      <c r="K29" s="840"/>
      <c r="L29" s="841">
        <f>SUM(L5:L28)</f>
        <v>6</v>
      </c>
      <c r="M29" s="841">
        <f>SUM(M5:M28)</f>
        <v>2.9250000000000003</v>
      </c>
      <c r="N29" s="841">
        <f>SUM(N5:N26)</f>
        <v>1.9</v>
      </c>
      <c r="O29" s="842"/>
      <c r="P29" s="838" t="s">
        <v>17</v>
      </c>
      <c r="Q29" s="839"/>
      <c r="R29" s="840"/>
      <c r="S29" s="841">
        <f>SUM(S5:S27)</f>
        <v>6.2875816993464051</v>
      </c>
      <c r="T29" s="841">
        <f>SUM(T5:T28)</f>
        <v>2.7246753246753244</v>
      </c>
      <c r="U29" s="843">
        <f>SUM(U5:U28)</f>
        <v>1.45</v>
      </c>
      <c r="V29" s="842"/>
      <c r="W29" s="838" t="s">
        <v>17</v>
      </c>
      <c r="X29" s="839"/>
      <c r="Y29" s="840"/>
      <c r="Z29" s="841">
        <f>SUM(Z5:Z28)</f>
        <v>6.4023809523809527</v>
      </c>
      <c r="AA29" s="841">
        <f>SUM(AA7:AA28)</f>
        <v>2.8214285714285712</v>
      </c>
      <c r="AB29" s="841">
        <f>SUM(AB5:AB26)</f>
        <v>1.6</v>
      </c>
      <c r="AC29" s="842"/>
      <c r="AD29" s="838" t="s">
        <v>17</v>
      </c>
      <c r="AE29" s="839"/>
      <c r="AF29" s="840"/>
      <c r="AG29" s="841">
        <f>SUM(AG5:AG26)</f>
        <v>7.0420168067226889</v>
      </c>
      <c r="AH29" s="841">
        <f>SUM(AH5:AH26)</f>
        <v>2.3246753246753245</v>
      </c>
      <c r="AI29" s="841">
        <f>SUM(AI5:AI26)</f>
        <v>1.45</v>
      </c>
      <c r="AJ29" s="743"/>
      <c r="AK29" s="706"/>
      <c r="AL29" s="706"/>
      <c r="AT29" s="706"/>
      <c r="AU29" s="706"/>
      <c r="AV29" s="836"/>
      <c r="AW29" s="844"/>
      <c r="AX29" s="844"/>
      <c r="AY29" s="844"/>
      <c r="AZ29" s="710"/>
      <c r="BA29" s="706"/>
      <c r="BB29" s="706"/>
      <c r="BC29" s="706"/>
      <c r="BD29" s="706"/>
      <c r="BE29" s="706"/>
    </row>
    <row r="30" spans="1:57" ht="20.100000000000001" customHeight="1" x14ac:dyDescent="0.25">
      <c r="A30" s="845"/>
      <c r="B30" s="846" t="s">
        <v>47</v>
      </c>
      <c r="C30" s="847"/>
      <c r="D30" s="848">
        <f>E29</f>
        <v>6.333333333333333</v>
      </c>
      <c r="E30" s="795"/>
      <c r="F30" s="795"/>
      <c r="G30" s="795"/>
      <c r="H30" s="849"/>
      <c r="I30" s="846" t="s">
        <v>47</v>
      </c>
      <c r="J30" s="847"/>
      <c r="K30" s="848">
        <f>L29</f>
        <v>6</v>
      </c>
      <c r="L30" s="795"/>
      <c r="M30" s="795"/>
      <c r="N30" s="795"/>
      <c r="O30" s="769"/>
      <c r="P30" s="846" t="s">
        <v>47</v>
      </c>
      <c r="Q30" s="847"/>
      <c r="R30" s="850">
        <f>S29</f>
        <v>6.2875816993464051</v>
      </c>
      <c r="S30" s="795"/>
      <c r="T30" s="795"/>
      <c r="U30" s="795"/>
      <c r="V30" s="849"/>
      <c r="W30" s="846" t="s">
        <v>47</v>
      </c>
      <c r="X30" s="847"/>
      <c r="Y30" s="848">
        <f>Z29</f>
        <v>6.4023809523809527</v>
      </c>
      <c r="Z30" s="795"/>
      <c r="AA30" s="795"/>
      <c r="AB30" s="795"/>
      <c r="AC30" s="849"/>
      <c r="AD30" s="846" t="s">
        <v>47</v>
      </c>
      <c r="AE30" s="847"/>
      <c r="AF30" s="848">
        <f>AG29</f>
        <v>7.0420168067226889</v>
      </c>
      <c r="AG30" s="795"/>
      <c r="AH30" s="795"/>
      <c r="AI30" s="795"/>
      <c r="AJ30" s="743"/>
      <c r="AK30" s="706"/>
      <c r="AL30" s="706"/>
      <c r="AT30" s="706"/>
      <c r="AU30" s="706"/>
      <c r="AV30" s="836"/>
      <c r="AW30" s="844"/>
      <c r="AX30" s="844"/>
      <c r="AY30" s="844"/>
      <c r="AZ30" s="710"/>
      <c r="BA30" s="706"/>
      <c r="BB30" s="706"/>
      <c r="BC30" s="706"/>
      <c r="BD30" s="706"/>
      <c r="BE30" s="706"/>
    </row>
    <row r="31" spans="1:57" ht="20.100000000000001" customHeight="1" x14ac:dyDescent="0.25">
      <c r="A31" s="845"/>
      <c r="B31" s="846" t="s">
        <v>40</v>
      </c>
      <c r="C31" s="847"/>
      <c r="D31" s="851">
        <f>F29</f>
        <v>2.5097402597402598</v>
      </c>
      <c r="E31" s="812"/>
      <c r="F31" s="812"/>
      <c r="G31" s="812"/>
      <c r="H31" s="849"/>
      <c r="I31" s="846" t="s">
        <v>40</v>
      </c>
      <c r="J31" s="847"/>
      <c r="K31" s="851">
        <f>M29</f>
        <v>2.9250000000000003</v>
      </c>
      <c r="L31" s="812"/>
      <c r="M31" s="812"/>
      <c r="N31" s="812"/>
      <c r="O31" s="769"/>
      <c r="P31" s="846" t="s">
        <v>40</v>
      </c>
      <c r="Q31" s="847"/>
      <c r="R31" s="850">
        <f>T29</f>
        <v>2.7246753246753244</v>
      </c>
      <c r="S31" s="812"/>
      <c r="T31" s="812"/>
      <c r="U31" s="812"/>
      <c r="V31" s="849"/>
      <c r="W31" s="846" t="s">
        <v>40</v>
      </c>
      <c r="X31" s="847"/>
      <c r="Y31" s="851">
        <f>AA29</f>
        <v>2.8214285714285712</v>
      </c>
      <c r="Z31" s="812"/>
      <c r="AA31" s="812"/>
      <c r="AB31" s="812"/>
      <c r="AC31" s="849"/>
      <c r="AD31" s="846" t="s">
        <v>40</v>
      </c>
      <c r="AE31" s="847"/>
      <c r="AF31" s="851">
        <f>AH29</f>
        <v>2.3246753246753245</v>
      </c>
      <c r="AG31" s="812"/>
      <c r="AH31" s="812"/>
      <c r="AI31" s="812"/>
      <c r="AJ31" s="743"/>
      <c r="AK31" s="706"/>
      <c r="AL31" s="706"/>
      <c r="AT31" s="706"/>
      <c r="AU31" s="706"/>
      <c r="AV31" s="852"/>
      <c r="AW31" s="853"/>
      <c r="AX31" s="853"/>
      <c r="AY31" s="853"/>
      <c r="AZ31" s="710"/>
      <c r="BA31" s="706"/>
      <c r="BB31" s="706"/>
      <c r="BC31" s="706"/>
      <c r="BD31" s="706"/>
      <c r="BE31" s="706"/>
    </row>
    <row r="32" spans="1:57" ht="20.100000000000001" customHeight="1" x14ac:dyDescent="0.25">
      <c r="A32" s="845"/>
      <c r="B32" s="846" t="s">
        <v>400</v>
      </c>
      <c r="C32" s="847"/>
      <c r="D32" s="851">
        <f>G29</f>
        <v>1.37</v>
      </c>
      <c r="E32" s="812"/>
      <c r="F32" s="812"/>
      <c r="G32" s="812"/>
      <c r="H32" s="849"/>
      <c r="I32" s="846" t="s">
        <v>400</v>
      </c>
      <c r="J32" s="847"/>
      <c r="K32" s="851">
        <f>N29</f>
        <v>1.9</v>
      </c>
      <c r="L32" s="812"/>
      <c r="M32" s="812"/>
      <c r="N32" s="812"/>
      <c r="O32" s="769"/>
      <c r="P32" s="846" t="s">
        <v>400</v>
      </c>
      <c r="Q32" s="847"/>
      <c r="R32" s="850">
        <f>U29</f>
        <v>1.45</v>
      </c>
      <c r="S32" s="812"/>
      <c r="T32" s="812"/>
      <c r="U32" s="812"/>
      <c r="V32" s="849"/>
      <c r="W32" s="846" t="s">
        <v>400</v>
      </c>
      <c r="X32" s="847"/>
      <c r="Y32" s="851">
        <f>AB29</f>
        <v>1.6</v>
      </c>
      <c r="Z32" s="812"/>
      <c r="AA32" s="812"/>
      <c r="AB32" s="812"/>
      <c r="AC32" s="849"/>
      <c r="AD32" s="846" t="s">
        <v>400</v>
      </c>
      <c r="AE32" s="847"/>
      <c r="AF32" s="851">
        <f>AI29</f>
        <v>1.45</v>
      </c>
      <c r="AG32" s="812"/>
      <c r="AH32" s="812"/>
      <c r="AI32" s="812"/>
      <c r="AJ32" s="743"/>
      <c r="AK32" s="706"/>
      <c r="AL32" s="706"/>
      <c r="AT32" s="706"/>
      <c r="AU32" s="706"/>
      <c r="AV32" s="853"/>
      <c r="AW32" s="853"/>
      <c r="AX32" s="853"/>
      <c r="AY32" s="853"/>
      <c r="AZ32" s="710"/>
      <c r="BA32" s="706"/>
      <c r="BB32" s="706"/>
      <c r="BC32" s="706"/>
      <c r="BD32" s="706"/>
      <c r="BE32" s="706"/>
    </row>
    <row r="33" spans="1:57" ht="20.100000000000001" customHeight="1" x14ac:dyDescent="0.25">
      <c r="A33" s="845"/>
      <c r="B33" s="846" t="s">
        <v>401</v>
      </c>
      <c r="C33" s="847"/>
      <c r="D33" s="854"/>
      <c r="E33" s="855"/>
      <c r="F33" s="855"/>
      <c r="G33" s="855"/>
      <c r="H33" s="849"/>
      <c r="I33" s="846" t="s">
        <v>401</v>
      </c>
      <c r="J33" s="847"/>
      <c r="K33" s="854">
        <v>1</v>
      </c>
      <c r="L33" s="855"/>
      <c r="M33" s="855"/>
      <c r="N33" s="855"/>
      <c r="O33" s="769"/>
      <c r="P33" s="846" t="s">
        <v>401</v>
      </c>
      <c r="Q33" s="847"/>
      <c r="R33" s="856"/>
      <c r="S33" s="855"/>
      <c r="T33" s="855"/>
      <c r="U33" s="855"/>
      <c r="V33" s="849"/>
      <c r="W33" s="846" t="s">
        <v>401</v>
      </c>
      <c r="X33" s="847"/>
      <c r="Y33" s="854">
        <v>1</v>
      </c>
      <c r="Z33" s="855"/>
      <c r="AA33" s="855"/>
      <c r="AB33" s="855"/>
      <c r="AC33" s="849"/>
      <c r="AD33" s="846" t="s">
        <v>401</v>
      </c>
      <c r="AE33" s="847"/>
      <c r="AF33" s="854"/>
      <c r="AG33" s="855"/>
      <c r="AH33" s="855"/>
      <c r="AI33" s="855"/>
      <c r="AJ33" s="743"/>
      <c r="AK33" s="706"/>
      <c r="AL33" s="706"/>
      <c r="AT33" s="706"/>
      <c r="AU33" s="706"/>
      <c r="AV33" s="857"/>
      <c r="AW33" s="857"/>
      <c r="AX33" s="857"/>
      <c r="AY33" s="857"/>
      <c r="AZ33" s="858"/>
      <c r="BA33" s="706"/>
      <c r="BB33" s="706"/>
      <c r="BC33" s="706"/>
      <c r="BD33" s="706"/>
      <c r="BE33" s="706"/>
    </row>
    <row r="34" spans="1:57" ht="20.100000000000001" customHeight="1" x14ac:dyDescent="0.25">
      <c r="A34" s="845"/>
      <c r="B34" s="859" t="s">
        <v>64</v>
      </c>
      <c r="C34" s="860"/>
      <c r="D34" s="861"/>
      <c r="E34" s="862"/>
      <c r="F34" s="862"/>
      <c r="G34" s="862"/>
      <c r="H34" s="863"/>
      <c r="I34" s="859" t="s">
        <v>11</v>
      </c>
      <c r="J34" s="860"/>
      <c r="K34" s="854"/>
      <c r="L34" s="862"/>
      <c r="M34" s="862"/>
      <c r="N34" s="862"/>
      <c r="O34" s="864"/>
      <c r="P34" s="859" t="s">
        <v>64</v>
      </c>
      <c r="Q34" s="860"/>
      <c r="R34" s="861">
        <v>1</v>
      </c>
      <c r="S34" s="862"/>
      <c r="T34" s="862"/>
      <c r="U34" s="862"/>
      <c r="V34" s="863"/>
      <c r="W34" s="859" t="s">
        <v>64</v>
      </c>
      <c r="X34" s="860"/>
      <c r="Y34" s="861"/>
      <c r="Z34" s="862"/>
      <c r="AA34" s="862"/>
      <c r="AB34" s="862"/>
      <c r="AC34" s="863"/>
      <c r="AD34" s="846" t="s">
        <v>64</v>
      </c>
      <c r="AE34" s="847"/>
      <c r="AF34" s="854"/>
      <c r="AG34" s="862"/>
      <c r="AH34" s="862"/>
      <c r="AI34" s="862"/>
      <c r="AJ34" s="743"/>
      <c r="AK34" s="706"/>
      <c r="AL34" s="706"/>
      <c r="AT34" s="865"/>
      <c r="AU34" s="865"/>
      <c r="AV34" s="866"/>
      <c r="AW34" s="866"/>
      <c r="AX34" s="866"/>
      <c r="AY34" s="866"/>
      <c r="AZ34" s="867"/>
      <c r="BA34" s="706"/>
      <c r="BB34" s="706"/>
      <c r="BC34" s="706"/>
      <c r="BD34" s="706"/>
      <c r="BE34" s="706"/>
    </row>
    <row r="35" spans="1:57" s="876" customFormat="1" ht="20.100000000000001" customHeight="1" x14ac:dyDescent="0.25">
      <c r="A35" s="845"/>
      <c r="B35" s="846" t="s">
        <v>10</v>
      </c>
      <c r="C35" s="847"/>
      <c r="D35" s="868">
        <v>2.5</v>
      </c>
      <c r="E35" s="869"/>
      <c r="F35" s="869"/>
      <c r="G35" s="869"/>
      <c r="H35" s="870"/>
      <c r="I35" s="871" t="s">
        <v>10</v>
      </c>
      <c r="J35" s="872"/>
      <c r="K35" s="873">
        <v>2.5</v>
      </c>
      <c r="L35" s="874"/>
      <c r="M35" s="874"/>
      <c r="N35" s="874"/>
      <c r="O35" s="769"/>
      <c r="P35" s="846" t="s">
        <v>10</v>
      </c>
      <c r="Q35" s="847"/>
      <c r="R35" s="868" t="s">
        <v>49</v>
      </c>
      <c r="S35" s="869"/>
      <c r="T35" s="869"/>
      <c r="U35" s="869"/>
      <c r="V35" s="870"/>
      <c r="W35" s="846" t="s">
        <v>10</v>
      </c>
      <c r="X35" s="847"/>
      <c r="Y35" s="868">
        <v>2.5</v>
      </c>
      <c r="Z35" s="869"/>
      <c r="AA35" s="869"/>
      <c r="AB35" s="869"/>
      <c r="AC35" s="870"/>
      <c r="AD35" s="846" t="s">
        <v>10</v>
      </c>
      <c r="AE35" s="847"/>
      <c r="AF35" s="868">
        <v>2.5</v>
      </c>
      <c r="AG35" s="869"/>
      <c r="AH35" s="869"/>
      <c r="AI35" s="869"/>
      <c r="AJ35" s="743"/>
      <c r="AK35" s="706"/>
      <c r="AL35" s="706"/>
      <c r="AM35" s="857"/>
      <c r="AN35" s="857"/>
      <c r="AO35" s="857"/>
      <c r="AP35" s="857"/>
      <c r="AQ35" s="857"/>
      <c r="AR35" s="857"/>
      <c r="AS35" s="857"/>
      <c r="AT35" s="706"/>
      <c r="AU35" s="875"/>
      <c r="AV35" s="875"/>
      <c r="AW35" s="875"/>
      <c r="AX35" s="875"/>
      <c r="AY35" s="875"/>
      <c r="AZ35" s="875"/>
      <c r="BA35" s="875"/>
      <c r="BB35" s="875"/>
      <c r="BC35" s="875"/>
      <c r="BD35" s="875"/>
      <c r="BE35" s="875"/>
    </row>
    <row r="36" spans="1:57" s="876" customFormat="1" ht="24" customHeight="1" thickBot="1" x14ac:dyDescent="0.3">
      <c r="A36" s="877"/>
      <c r="B36" s="878" t="s">
        <v>48</v>
      </c>
      <c r="C36" s="879"/>
      <c r="D36" s="880">
        <f>D30*70+D31*75+D32*25+D33*60+D35*45</f>
        <v>778.3138528138528</v>
      </c>
      <c r="E36" s="881"/>
      <c r="F36" s="881"/>
      <c r="G36" s="881"/>
      <c r="H36" s="882"/>
      <c r="I36" s="878" t="s">
        <v>48</v>
      </c>
      <c r="J36" s="879"/>
      <c r="K36" s="883">
        <f>K30*70+K31*75+K32*25+K33*60+K35*45</f>
        <v>859.375</v>
      </c>
      <c r="L36" s="884"/>
      <c r="M36" s="884"/>
      <c r="N36" s="884"/>
      <c r="O36" s="832"/>
      <c r="P36" s="878" t="s">
        <v>48</v>
      </c>
      <c r="Q36" s="879"/>
      <c r="R36" s="880">
        <f>R30*70+R31*75+R32*25+R33*60+R35*45+R34*120</f>
        <v>913.23136830489773</v>
      </c>
      <c r="S36" s="881"/>
      <c r="T36" s="881"/>
      <c r="U36" s="881"/>
      <c r="V36" s="885"/>
      <c r="W36" s="878" t="s">
        <v>48</v>
      </c>
      <c r="X36" s="879"/>
      <c r="Y36" s="880">
        <f>Y30*70+Y31*75+Y32*25+Y33*60+Y35*45+Y34*120</f>
        <v>872.27380952380952</v>
      </c>
      <c r="Z36" s="881"/>
      <c r="AA36" s="881"/>
      <c r="AB36" s="881"/>
      <c r="AC36" s="882"/>
      <c r="AD36" s="886" t="s">
        <v>48</v>
      </c>
      <c r="AE36" s="887"/>
      <c r="AF36" s="880">
        <f>AF30*70+AF31*75+AF32*25+AF33*60+AF35*45</f>
        <v>816.04182582123758</v>
      </c>
      <c r="AG36" s="881"/>
      <c r="AH36" s="881"/>
      <c r="AI36" s="881"/>
      <c r="AJ36" s="830"/>
      <c r="AK36" s="865"/>
      <c r="AL36" s="865"/>
      <c r="AM36" s="866"/>
      <c r="AN36" s="866"/>
      <c r="AO36" s="866"/>
      <c r="AP36" s="866"/>
      <c r="AQ36" s="866"/>
      <c r="AR36" s="866"/>
      <c r="AS36" s="866"/>
      <c r="AT36" s="888"/>
      <c r="AU36" s="875"/>
      <c r="AV36" s="875"/>
      <c r="AW36" s="875"/>
      <c r="AX36" s="875"/>
      <c r="AY36" s="875"/>
      <c r="AZ36" s="875"/>
      <c r="BA36" s="875"/>
      <c r="BB36" s="875"/>
      <c r="BC36" s="875"/>
      <c r="BD36" s="875"/>
      <c r="BE36" s="875"/>
    </row>
    <row r="37" spans="1:57" s="890" customFormat="1" ht="27" customHeight="1" x14ac:dyDescent="0.25">
      <c r="A37" s="889" t="s">
        <v>18</v>
      </c>
      <c r="B37" s="858"/>
      <c r="C37" s="858"/>
      <c r="D37" s="889"/>
      <c r="E37" s="889"/>
      <c r="F37" s="889"/>
      <c r="G37" s="889"/>
      <c r="I37" s="890" t="s">
        <v>19</v>
      </c>
      <c r="K37" s="889" t="s">
        <v>25</v>
      </c>
      <c r="L37" s="889"/>
      <c r="M37" s="889"/>
      <c r="N37" s="889"/>
      <c r="O37" s="889"/>
      <c r="P37" s="889"/>
      <c r="Q37" s="889"/>
      <c r="R37" s="889" t="s">
        <v>146</v>
      </c>
      <c r="S37" s="889"/>
      <c r="T37" s="889"/>
      <c r="U37" s="889"/>
      <c r="V37" s="889"/>
      <c r="W37" s="889"/>
      <c r="Y37" s="890" t="s">
        <v>21</v>
      </c>
      <c r="Z37" s="889"/>
      <c r="AA37" s="889"/>
      <c r="AB37" s="889"/>
      <c r="AG37" s="889"/>
      <c r="AH37" s="889"/>
      <c r="AI37" s="889"/>
      <c r="AK37" s="889"/>
      <c r="AL37" s="889"/>
      <c r="AM37" s="889"/>
      <c r="AN37" s="889"/>
      <c r="AO37" s="889"/>
      <c r="AP37" s="889"/>
      <c r="AQ37" s="889"/>
      <c r="AR37" s="889"/>
    </row>
    <row r="38" spans="1:57" s="892" customFormat="1" ht="18" customHeight="1" x14ac:dyDescent="0.25">
      <c r="A38" s="891" t="s">
        <v>13</v>
      </c>
      <c r="B38" s="891"/>
      <c r="C38" s="891"/>
      <c r="D38" s="891"/>
      <c r="E38" s="891"/>
      <c r="F38" s="891"/>
      <c r="G38" s="891"/>
      <c r="H38" s="891"/>
      <c r="I38" s="891"/>
      <c r="J38" s="891"/>
      <c r="K38" s="891"/>
      <c r="L38" s="891"/>
      <c r="M38" s="891"/>
      <c r="N38" s="891"/>
      <c r="O38" s="891"/>
      <c r="P38" s="891"/>
      <c r="Q38" s="891"/>
      <c r="R38" s="891"/>
      <c r="S38" s="891"/>
      <c r="T38" s="891"/>
      <c r="U38" s="891"/>
      <c r="V38" s="891"/>
      <c r="W38" s="891"/>
      <c r="X38" s="891"/>
    </row>
    <row r="39" spans="1:57" s="892" customFormat="1" ht="18" customHeight="1" x14ac:dyDescent="0.25">
      <c r="A39" s="893" t="s">
        <v>12</v>
      </c>
      <c r="B39" s="893"/>
      <c r="C39" s="893"/>
      <c r="H39" s="894"/>
      <c r="I39" s="894"/>
      <c r="J39" s="894"/>
      <c r="K39" s="893"/>
      <c r="P39" s="894"/>
      <c r="Q39" s="894"/>
      <c r="R39" s="894"/>
      <c r="U39" s="747"/>
      <c r="V39" s="895"/>
      <c r="W39" s="727"/>
      <c r="AA39" s="747"/>
      <c r="AB39" s="739"/>
      <c r="AC39" s="739"/>
      <c r="AD39" s="727"/>
      <c r="AE39" s="727"/>
      <c r="AF39" s="739"/>
      <c r="AG39" s="727"/>
    </row>
    <row r="40" spans="1:57" x14ac:dyDescent="0.25">
      <c r="R40" s="706"/>
      <c r="S40" s="706"/>
      <c r="T40" s="896"/>
      <c r="U40" s="739"/>
      <c r="V40" s="739"/>
      <c r="W40" s="727"/>
      <c r="AE40" s="739"/>
      <c r="AF40" s="727"/>
      <c r="AG40" s="727"/>
      <c r="AH40" s="706"/>
    </row>
    <row r="41" spans="1:57" x14ac:dyDescent="0.25">
      <c r="R41" s="706"/>
      <c r="S41" s="706"/>
      <c r="T41" s="896"/>
      <c r="U41" s="739"/>
      <c r="V41" s="739"/>
      <c r="W41" s="727"/>
      <c r="AE41" s="727"/>
      <c r="AF41" s="739"/>
      <c r="AG41" s="727"/>
      <c r="AH41" s="706"/>
      <c r="AK41" s="747"/>
      <c r="AS41" s="738"/>
      <c r="AT41" s="727"/>
    </row>
    <row r="42" spans="1:57" x14ac:dyDescent="0.25">
      <c r="R42" s="706"/>
      <c r="S42" s="706"/>
      <c r="T42" s="896"/>
      <c r="U42" s="738"/>
      <c r="V42" s="739"/>
      <c r="W42" s="727"/>
      <c r="AE42" s="739"/>
      <c r="AF42" s="706"/>
      <c r="AG42" s="727"/>
      <c r="AH42" s="706"/>
      <c r="AK42" s="747"/>
      <c r="AL42" s="897"/>
      <c r="AM42" s="897"/>
      <c r="AN42" s="727"/>
      <c r="AO42" s="706"/>
      <c r="AQ42" s="796"/>
      <c r="AR42" s="897"/>
      <c r="AS42" s="897"/>
      <c r="AT42" s="727"/>
    </row>
    <row r="43" spans="1:57" x14ac:dyDescent="0.25">
      <c r="R43" s="706"/>
      <c r="S43" s="706"/>
      <c r="T43" s="896"/>
      <c r="U43" s="897"/>
      <c r="V43" s="739"/>
      <c r="W43" s="706"/>
      <c r="AE43" s="706"/>
      <c r="AF43" s="706"/>
      <c r="AG43" s="727"/>
      <c r="AH43" s="706"/>
      <c r="AK43" s="706"/>
      <c r="AL43" s="706"/>
      <c r="AM43" s="706"/>
      <c r="AN43" s="727"/>
      <c r="AO43" s="706"/>
      <c r="AQ43" s="796"/>
      <c r="AR43" s="897"/>
      <c r="AS43" s="897"/>
      <c r="AT43" s="727"/>
    </row>
    <row r="44" spans="1:57" x14ac:dyDescent="0.25">
      <c r="J44" s="747"/>
      <c r="K44" s="898"/>
      <c r="L44" s="898"/>
      <c r="M44" s="738"/>
      <c r="N44" s="738"/>
      <c r="O44" s="739"/>
      <c r="P44" s="899"/>
      <c r="Q44" s="706"/>
      <c r="R44" s="706"/>
      <c r="S44" s="706"/>
      <c r="T44" s="896"/>
      <c r="U44" s="897"/>
      <c r="V44" s="897"/>
      <c r="W44" s="706"/>
      <c r="AQ44" s="796"/>
      <c r="AR44" s="897"/>
      <c r="AS44" s="897"/>
      <c r="AT44" s="727"/>
    </row>
    <row r="45" spans="1:57" x14ac:dyDescent="0.25">
      <c r="J45" s="747"/>
      <c r="K45" s="898"/>
      <c r="L45" s="898"/>
      <c r="M45" s="738"/>
      <c r="N45" s="844"/>
      <c r="O45" s="738"/>
      <c r="P45" s="899"/>
      <c r="Q45" s="706"/>
      <c r="R45" s="706"/>
      <c r="S45" s="706"/>
      <c r="T45" s="706"/>
      <c r="U45" s="747"/>
      <c r="V45" s="706"/>
      <c r="W45" s="706"/>
      <c r="X45" s="706"/>
      <c r="AQ45" s="796"/>
      <c r="AR45" s="897"/>
      <c r="AS45" s="897"/>
      <c r="AT45" s="727"/>
    </row>
    <row r="46" spans="1:57" x14ac:dyDescent="0.25">
      <c r="J46" s="747"/>
      <c r="K46" s="813"/>
      <c r="L46" s="813"/>
      <c r="M46" s="738"/>
      <c r="N46" s="738"/>
      <c r="O46" s="738"/>
      <c r="P46" s="899"/>
      <c r="Q46" s="706"/>
      <c r="R46" s="706"/>
      <c r="S46" s="706"/>
      <c r="T46" s="706"/>
      <c r="U46" s="747"/>
      <c r="V46" s="900"/>
      <c r="W46" s="738"/>
      <c r="X46" s="706"/>
      <c r="AQ46" s="796"/>
      <c r="AR46" s="738"/>
      <c r="AS46" s="738"/>
      <c r="AT46" s="727"/>
    </row>
    <row r="47" spans="1:57" x14ac:dyDescent="0.25">
      <c r="J47" s="747"/>
      <c r="K47" s="900"/>
      <c r="L47" s="738"/>
      <c r="M47" s="738"/>
      <c r="N47" s="738"/>
      <c r="O47" s="738"/>
      <c r="P47" s="899"/>
      <c r="Q47" s="706"/>
      <c r="R47" s="706"/>
      <c r="S47" s="706"/>
      <c r="T47" s="706"/>
      <c r="U47" s="706"/>
      <c r="V47" s="706"/>
      <c r="W47" s="706"/>
      <c r="X47" s="706"/>
      <c r="AQ47" s="727"/>
      <c r="AR47" s="738"/>
      <c r="AS47" s="817"/>
      <c r="AT47" s="727"/>
    </row>
    <row r="48" spans="1:57" x14ac:dyDescent="0.25">
      <c r="J48" s="747"/>
      <c r="K48" s="900"/>
      <c r="L48" s="738"/>
      <c r="M48" s="738"/>
      <c r="N48" s="738"/>
      <c r="O48" s="738"/>
      <c r="P48" s="899"/>
      <c r="Q48" s="706"/>
      <c r="R48" s="706"/>
      <c r="S48" s="706"/>
      <c r="T48" s="706"/>
      <c r="U48" s="706"/>
      <c r="V48" s="706"/>
      <c r="W48" s="706"/>
      <c r="X48" s="706"/>
      <c r="AQ48" s="727"/>
      <c r="AR48" s="727"/>
      <c r="AS48" s="738"/>
      <c r="AT48" s="727"/>
    </row>
    <row r="49" spans="10:46" x14ac:dyDescent="0.25">
      <c r="J49" s="706"/>
      <c r="K49" s="706"/>
      <c r="L49" s="706"/>
      <c r="M49" s="706"/>
      <c r="N49" s="706"/>
      <c r="O49" s="706"/>
      <c r="P49" s="706"/>
      <c r="Q49" s="706"/>
      <c r="R49" s="706"/>
      <c r="AQ49" s="706"/>
      <c r="AR49" s="706"/>
      <c r="AS49" s="706"/>
      <c r="AT49" s="706"/>
    </row>
    <row r="50" spans="10:46" x14ac:dyDescent="0.25">
      <c r="AQ50" s="706"/>
      <c r="AR50" s="706"/>
      <c r="AS50" s="738"/>
      <c r="AT50" s="727"/>
    </row>
    <row r="51" spans="10:46" x14ac:dyDescent="0.25">
      <c r="AQ51" s="706"/>
      <c r="AR51" s="706"/>
      <c r="AS51" s="844"/>
      <c r="AT51" s="727"/>
    </row>
    <row r="52" spans="10:46" x14ac:dyDescent="0.25">
      <c r="AQ52" s="706"/>
      <c r="AR52" s="706"/>
      <c r="AS52" s="844"/>
      <c r="AT52" s="727"/>
    </row>
    <row r="53" spans="10:46" x14ac:dyDescent="0.25">
      <c r="AQ53" s="706"/>
      <c r="AR53" s="706"/>
      <c r="AS53" s="853"/>
      <c r="AT53" s="727"/>
    </row>
    <row r="54" spans="10:46" x14ac:dyDescent="0.25">
      <c r="AQ54" s="706"/>
      <c r="AR54" s="706"/>
      <c r="AS54" s="853"/>
      <c r="AT54" s="727"/>
    </row>
    <row r="55" spans="10:46" x14ac:dyDescent="0.25">
      <c r="AQ55" s="706"/>
      <c r="AR55" s="706"/>
      <c r="AS55" s="857"/>
      <c r="AT55" s="706"/>
    </row>
    <row r="56" spans="10:46" x14ac:dyDescent="0.25">
      <c r="AQ56" s="865"/>
      <c r="AR56" s="865"/>
      <c r="AS56" s="866"/>
      <c r="AT56" s="867"/>
    </row>
    <row r="57" spans="10:46" x14ac:dyDescent="0.25">
      <c r="AQ57" s="706"/>
      <c r="AR57" s="706"/>
      <c r="AS57" s="706"/>
      <c r="AT57" s="706"/>
    </row>
    <row r="58" spans="10:46" x14ac:dyDescent="0.25">
      <c r="AQ58" s="706"/>
      <c r="AR58" s="706"/>
      <c r="AS58" s="706"/>
      <c r="AT58" s="706"/>
    </row>
  </sheetData>
  <mergeCells count="91">
    <mergeCell ref="I33:J33"/>
    <mergeCell ref="I34:J34"/>
    <mergeCell ref="I17:I21"/>
    <mergeCell ref="J18:J21"/>
    <mergeCell ref="I22:I26"/>
    <mergeCell ref="I29:J29"/>
    <mergeCell ref="I30:J30"/>
    <mergeCell ref="AD35:AE35"/>
    <mergeCell ref="AD30:AE30"/>
    <mergeCell ref="W22:W26"/>
    <mergeCell ref="AD29:AE29"/>
    <mergeCell ref="W29:X29"/>
    <mergeCell ref="AD31:AE31"/>
    <mergeCell ref="AD32:AE32"/>
    <mergeCell ref="W31:X31"/>
    <mergeCell ref="AD33:AE33"/>
    <mergeCell ref="AD34:AE34"/>
    <mergeCell ref="AE18:AE21"/>
    <mergeCell ref="AD22:AD26"/>
    <mergeCell ref="P30:Q30"/>
    <mergeCell ref="P31:Q31"/>
    <mergeCell ref="P32:Q32"/>
    <mergeCell ref="P17:P21"/>
    <mergeCell ref="Q18:Q21"/>
    <mergeCell ref="W17:W21"/>
    <mergeCell ref="P22:P26"/>
    <mergeCell ref="AD17:AD21"/>
    <mergeCell ref="X18:X21"/>
    <mergeCell ref="A1:AJ1"/>
    <mergeCell ref="W2:Y2"/>
    <mergeCell ref="AD2:AF2"/>
    <mergeCell ref="W7:W11"/>
    <mergeCell ref="A5:A6"/>
    <mergeCell ref="W5:W6"/>
    <mergeCell ref="K3:O3"/>
    <mergeCell ref="AD3:AE3"/>
    <mergeCell ref="Y3:AC3"/>
    <mergeCell ref="I3:J3"/>
    <mergeCell ref="B3:C3"/>
    <mergeCell ref="D3:H3"/>
    <mergeCell ref="I5:I6"/>
    <mergeCell ref="B5:B6"/>
    <mergeCell ref="R3:V3"/>
    <mergeCell ref="P3:Q3"/>
    <mergeCell ref="A12:A16"/>
    <mergeCell ref="AD12:AD16"/>
    <mergeCell ref="A7:A11"/>
    <mergeCell ref="B12:B16"/>
    <mergeCell ref="B7:B11"/>
    <mergeCell ref="W12:W16"/>
    <mergeCell ref="P7:P11"/>
    <mergeCell ref="P12:P16"/>
    <mergeCell ref="AF3:AJ3"/>
    <mergeCell ref="W3:X3"/>
    <mergeCell ref="AD7:AD11"/>
    <mergeCell ref="I7:I11"/>
    <mergeCell ref="I12:I16"/>
    <mergeCell ref="AD5:AD6"/>
    <mergeCell ref="P5:P6"/>
    <mergeCell ref="P36:Q36"/>
    <mergeCell ref="W36:X36"/>
    <mergeCell ref="W35:X35"/>
    <mergeCell ref="W30:X30"/>
    <mergeCell ref="B31:C31"/>
    <mergeCell ref="B32:C32"/>
    <mergeCell ref="P33:Q33"/>
    <mergeCell ref="B34:C34"/>
    <mergeCell ref="B35:C35"/>
    <mergeCell ref="P34:Q34"/>
    <mergeCell ref="P35:Q35"/>
    <mergeCell ref="B33:C33"/>
    <mergeCell ref="I35:J35"/>
    <mergeCell ref="I36:J36"/>
    <mergeCell ref="I31:J31"/>
    <mergeCell ref="I32:J32"/>
    <mergeCell ref="B17:B21"/>
    <mergeCell ref="T40:T44"/>
    <mergeCell ref="A38:X38"/>
    <mergeCell ref="AD36:AE36"/>
    <mergeCell ref="B29:C29"/>
    <mergeCell ref="A17:A21"/>
    <mergeCell ref="C18:C21"/>
    <mergeCell ref="B36:C36"/>
    <mergeCell ref="W33:X33"/>
    <mergeCell ref="W34:X34"/>
    <mergeCell ref="B22:B26"/>
    <mergeCell ref="B30:C30"/>
    <mergeCell ref="A22:A26"/>
    <mergeCell ref="W32:X32"/>
    <mergeCell ref="A29:A36"/>
    <mergeCell ref="P29:Q29"/>
  </mergeCells>
  <phoneticPr fontId="1" type="noConversion"/>
  <printOptions horizontalCentered="1" verticalCentered="1"/>
  <pageMargins left="0" right="0" top="0" bottom="0" header="0" footer="0"/>
  <pageSetup paperSize="9" scale="7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48"/>
  <sheetViews>
    <sheetView zoomScale="70" zoomScaleNormal="70" workbookViewId="0">
      <selection activeCell="O13" sqref="O13"/>
    </sheetView>
  </sheetViews>
  <sheetFormatPr defaultRowHeight="16.5" x14ac:dyDescent="0.25"/>
  <cols>
    <col min="1" max="1" width="9" style="253"/>
    <col min="2" max="2" width="8.625" style="253" customWidth="1"/>
    <col min="3" max="3" width="10.625" style="252" customWidth="1"/>
    <col min="4" max="4" width="8.5" style="253" customWidth="1"/>
    <col min="5" max="7" width="5.625" style="253" hidden="1" customWidth="1"/>
    <col min="8" max="8" width="5.625" style="253" customWidth="1"/>
    <col min="9" max="9" width="8.625" style="253" customWidth="1"/>
    <col min="10" max="10" width="9.625" style="253" customWidth="1"/>
    <col min="11" max="11" width="8.625" style="253" customWidth="1"/>
    <col min="12" max="12" width="5.75" style="253" hidden="1" customWidth="1"/>
    <col min="13" max="14" width="5.625" style="253" hidden="1" customWidth="1"/>
    <col min="15" max="15" width="5.625" style="253" customWidth="1"/>
    <col min="16" max="16" width="8.625" style="253" customWidth="1"/>
    <col min="17" max="17" width="10.625" style="253" customWidth="1"/>
    <col min="18" max="18" width="7.875" style="253" customWidth="1"/>
    <col min="19" max="21" width="5.625" style="253" hidden="1" customWidth="1"/>
    <col min="22" max="22" width="5.625" style="253" customWidth="1"/>
    <col min="23" max="23" width="8.625" style="252" customWidth="1"/>
    <col min="24" max="24" width="10.625" style="253" customWidth="1"/>
    <col min="25" max="25" width="8.5" style="253" customWidth="1"/>
    <col min="26" max="28" width="5.625" style="253" hidden="1" customWidth="1"/>
    <col min="29" max="29" width="5.625" style="253" customWidth="1"/>
    <col min="30" max="30" width="8.625" style="253" customWidth="1"/>
    <col min="31" max="31" width="11.125" style="253" customWidth="1"/>
    <col min="32" max="32" width="8.125" style="253" customWidth="1"/>
    <col min="33" max="35" width="5.625" style="253" hidden="1" customWidth="1"/>
    <col min="36" max="36" width="5.625" style="253" customWidth="1"/>
    <col min="37" max="16384" width="9" style="253"/>
  </cols>
  <sheetData>
    <row r="1" spans="1:65" ht="21" customHeight="1" x14ac:dyDescent="0.25">
      <c r="A1" s="515" t="s">
        <v>418</v>
      </c>
      <c r="B1" s="515"/>
      <c r="C1" s="515"/>
      <c r="D1" s="515"/>
      <c r="E1" s="515"/>
      <c r="F1" s="515"/>
      <c r="G1" s="515"/>
      <c r="H1" s="515"/>
      <c r="I1" s="515"/>
      <c r="J1" s="515"/>
      <c r="K1" s="515"/>
      <c r="L1" s="515"/>
      <c r="M1" s="515"/>
      <c r="N1" s="515"/>
      <c r="O1" s="515"/>
      <c r="P1" s="515"/>
      <c r="Q1" s="515"/>
      <c r="R1" s="515"/>
      <c r="S1" s="515"/>
      <c r="T1" s="515"/>
      <c r="U1" s="515"/>
      <c r="V1" s="515"/>
      <c r="W1" s="515"/>
      <c r="X1" s="515"/>
      <c r="Y1" s="515"/>
      <c r="Z1" s="515"/>
      <c r="AA1" s="515"/>
      <c r="AB1" s="515"/>
      <c r="AC1" s="515"/>
      <c r="AD1" s="515"/>
      <c r="AE1" s="515"/>
      <c r="AF1" s="515"/>
      <c r="AG1" s="515"/>
      <c r="AH1" s="515"/>
      <c r="AI1" s="515"/>
      <c r="AJ1" s="515"/>
      <c r="AK1" s="567"/>
      <c r="AL1" s="567"/>
      <c r="AM1" s="567"/>
      <c r="AN1" s="567"/>
      <c r="AO1" s="567"/>
      <c r="AP1" s="567"/>
      <c r="AQ1" s="567"/>
      <c r="AU1" s="603"/>
      <c r="AV1" s="603"/>
      <c r="AW1" s="603"/>
      <c r="AX1" s="603"/>
      <c r="AY1" s="603"/>
      <c r="AZ1" s="603"/>
      <c r="BA1" s="603"/>
      <c r="BB1" s="603"/>
      <c r="BC1" s="603"/>
      <c r="BD1" s="603"/>
      <c r="BE1" s="603"/>
      <c r="BF1" s="603"/>
      <c r="BG1" s="603"/>
      <c r="BH1" s="603"/>
      <c r="BI1" s="603"/>
      <c r="BJ1" s="603"/>
      <c r="BK1" s="603"/>
      <c r="BL1" s="603"/>
      <c r="BM1" s="603"/>
    </row>
    <row r="2" spans="1:65" s="331" customFormat="1" ht="20.25" thickBot="1" x14ac:dyDescent="0.3">
      <c r="A2" s="330" t="s">
        <v>62</v>
      </c>
      <c r="B2" s="330"/>
      <c r="C2" s="330"/>
      <c r="D2" s="554" t="s">
        <v>5</v>
      </c>
      <c r="E2" s="554"/>
      <c r="F2" s="554"/>
      <c r="G2" s="554"/>
      <c r="H2" s="554"/>
      <c r="I2" s="554"/>
      <c r="J2" s="554"/>
      <c r="K2" s="554"/>
      <c r="O2" s="555" t="s">
        <v>7</v>
      </c>
      <c r="P2" s="555"/>
      <c r="Q2" s="555"/>
      <c r="R2" s="555"/>
      <c r="S2" s="555"/>
      <c r="T2" s="555"/>
      <c r="U2" s="555"/>
      <c r="V2" s="555"/>
      <c r="W2" s="574"/>
      <c r="X2" s="556" t="s">
        <v>4</v>
      </c>
      <c r="Y2" s="556"/>
      <c r="Z2" s="556"/>
      <c r="AA2" s="556"/>
      <c r="AB2" s="556"/>
      <c r="AC2" s="556"/>
      <c r="AD2" s="556"/>
      <c r="AE2" s="556"/>
      <c r="AF2" s="556"/>
      <c r="AG2" s="556"/>
      <c r="AH2" s="556"/>
      <c r="AI2" s="556"/>
      <c r="AJ2" s="556"/>
      <c r="AK2" s="332"/>
      <c r="AL2" s="332"/>
      <c r="AM2" s="332"/>
      <c r="AN2" s="332"/>
    </row>
    <row r="3" spans="1:65" s="252" customFormat="1" ht="24.95" customHeight="1" thickBot="1" x14ac:dyDescent="0.3">
      <c r="A3" s="333" t="s">
        <v>75</v>
      </c>
      <c r="B3" s="518">
        <v>45248</v>
      </c>
      <c r="C3" s="557"/>
      <c r="D3" s="558" t="s">
        <v>79</v>
      </c>
      <c r="E3" s="524"/>
      <c r="F3" s="524"/>
      <c r="G3" s="524"/>
      <c r="H3" s="525"/>
      <c r="I3" s="518">
        <v>45249</v>
      </c>
      <c r="J3" s="548"/>
      <c r="K3" s="524" t="s">
        <v>125</v>
      </c>
      <c r="L3" s="524"/>
      <c r="M3" s="524"/>
      <c r="N3" s="524"/>
      <c r="O3" s="525"/>
      <c r="P3" s="518" t="s">
        <v>254</v>
      </c>
      <c r="Q3" s="557"/>
      <c r="R3" s="520" t="s">
        <v>76</v>
      </c>
      <c r="S3" s="521"/>
      <c r="T3" s="521"/>
      <c r="U3" s="521"/>
      <c r="V3" s="522"/>
      <c r="W3" s="518">
        <v>45251</v>
      </c>
      <c r="X3" s="557"/>
      <c r="Y3" s="523" t="s">
        <v>249</v>
      </c>
      <c r="Z3" s="524"/>
      <c r="AA3" s="524"/>
      <c r="AB3" s="524"/>
      <c r="AC3" s="525"/>
      <c r="AD3" s="518">
        <v>45252</v>
      </c>
      <c r="AE3" s="519"/>
      <c r="AF3" s="526" t="s">
        <v>38</v>
      </c>
      <c r="AG3" s="527"/>
      <c r="AH3" s="527"/>
      <c r="AI3" s="527"/>
      <c r="AJ3" s="528"/>
      <c r="AK3" s="553"/>
      <c r="AL3" s="553"/>
      <c r="AM3" s="603"/>
      <c r="AN3" s="603"/>
      <c r="AO3" s="582"/>
      <c r="AP3" s="582"/>
      <c r="AQ3" s="582"/>
    </row>
    <row r="4" spans="1:65" s="252" customFormat="1" ht="18" customHeight="1" x14ac:dyDescent="0.25">
      <c r="A4" s="334" t="s">
        <v>32</v>
      </c>
      <c r="B4" s="335" t="s">
        <v>50</v>
      </c>
      <c r="C4" s="336" t="s">
        <v>39</v>
      </c>
      <c r="D4" s="336" t="s">
        <v>410</v>
      </c>
      <c r="E4" s="337" t="s">
        <v>91</v>
      </c>
      <c r="F4" s="337" t="s">
        <v>92</v>
      </c>
      <c r="G4" s="337" t="s">
        <v>93</v>
      </c>
      <c r="H4" s="338" t="s">
        <v>52</v>
      </c>
      <c r="I4" s="335" t="s">
        <v>52</v>
      </c>
      <c r="J4" s="336" t="s">
        <v>39</v>
      </c>
      <c r="K4" s="336" t="s">
        <v>410</v>
      </c>
      <c r="L4" s="337" t="s">
        <v>91</v>
      </c>
      <c r="M4" s="337" t="s">
        <v>92</v>
      </c>
      <c r="N4" s="337" t="s">
        <v>93</v>
      </c>
      <c r="O4" s="339" t="s">
        <v>52</v>
      </c>
      <c r="P4" s="335" t="s">
        <v>50</v>
      </c>
      <c r="Q4" s="336" t="s">
        <v>51</v>
      </c>
      <c r="R4" s="336" t="s">
        <v>410</v>
      </c>
      <c r="S4" s="337" t="s">
        <v>91</v>
      </c>
      <c r="T4" s="337" t="s">
        <v>92</v>
      </c>
      <c r="U4" s="337" t="s">
        <v>93</v>
      </c>
      <c r="V4" s="338" t="s">
        <v>52</v>
      </c>
      <c r="W4" s="335" t="s">
        <v>50</v>
      </c>
      <c r="X4" s="340" t="s">
        <v>39</v>
      </c>
      <c r="Y4" s="336" t="s">
        <v>410</v>
      </c>
      <c r="Z4" s="337" t="s">
        <v>91</v>
      </c>
      <c r="AA4" s="337" t="s">
        <v>92</v>
      </c>
      <c r="AB4" s="337" t="s">
        <v>93</v>
      </c>
      <c r="AC4" s="339" t="s">
        <v>52</v>
      </c>
      <c r="AD4" s="335" t="s">
        <v>50</v>
      </c>
      <c r="AE4" s="336" t="s">
        <v>39</v>
      </c>
      <c r="AF4" s="336" t="s">
        <v>410</v>
      </c>
      <c r="AG4" s="337" t="s">
        <v>91</v>
      </c>
      <c r="AH4" s="337" t="s">
        <v>92</v>
      </c>
      <c r="AI4" s="337" t="s">
        <v>93</v>
      </c>
      <c r="AJ4" s="339" t="s">
        <v>204</v>
      </c>
      <c r="AL4" s="582"/>
      <c r="AT4" s="582"/>
      <c r="AU4" s="582"/>
      <c r="AV4" s="582"/>
      <c r="AW4" s="582"/>
      <c r="AX4" s="582"/>
      <c r="AY4" s="582"/>
      <c r="AZ4" s="582"/>
      <c r="BA4" s="582"/>
      <c r="BB4" s="582"/>
      <c r="BC4" s="582"/>
    </row>
    <row r="5" spans="1:65" s="341" customFormat="1" ht="18" customHeight="1" x14ac:dyDescent="0.25">
      <c r="A5" s="441" t="s">
        <v>3</v>
      </c>
      <c r="B5" s="463" t="s">
        <v>63</v>
      </c>
      <c r="C5" s="634" t="s">
        <v>107</v>
      </c>
      <c r="D5" s="634">
        <v>120</v>
      </c>
      <c r="E5" s="634">
        <f>D5/20</f>
        <v>6</v>
      </c>
      <c r="F5" s="634"/>
      <c r="G5" s="634"/>
      <c r="H5" s="629"/>
      <c r="I5" s="462" t="s">
        <v>148</v>
      </c>
      <c r="J5" s="634" t="s">
        <v>86</v>
      </c>
      <c r="K5" s="634">
        <v>70</v>
      </c>
      <c r="L5" s="634">
        <f>K5/20</f>
        <v>3.5</v>
      </c>
      <c r="M5" s="634"/>
      <c r="N5" s="634"/>
      <c r="O5" s="578"/>
      <c r="P5" s="476" t="s">
        <v>369</v>
      </c>
      <c r="Q5" s="634" t="s">
        <v>107</v>
      </c>
      <c r="R5" s="634">
        <v>125</v>
      </c>
      <c r="S5" s="634">
        <f>R5/20</f>
        <v>6.25</v>
      </c>
      <c r="T5" s="634"/>
      <c r="U5" s="634"/>
      <c r="V5" s="629"/>
      <c r="W5" s="462" t="s">
        <v>63</v>
      </c>
      <c r="X5" s="629" t="s">
        <v>9</v>
      </c>
      <c r="Y5" s="634">
        <v>120</v>
      </c>
      <c r="Z5" s="634">
        <f>Y5/20</f>
        <v>6</v>
      </c>
      <c r="AA5" s="634"/>
      <c r="AB5" s="634"/>
      <c r="AC5" s="578"/>
      <c r="AD5" s="462" t="s">
        <v>63</v>
      </c>
      <c r="AE5" s="634" t="s">
        <v>9</v>
      </c>
      <c r="AF5" s="634">
        <v>120</v>
      </c>
      <c r="AG5" s="634">
        <f>AF5/20</f>
        <v>6</v>
      </c>
      <c r="AH5" s="634"/>
      <c r="AI5" s="634"/>
      <c r="AJ5" s="578"/>
      <c r="AK5" s="253"/>
      <c r="AL5" s="253"/>
      <c r="AT5" s="582"/>
      <c r="AU5" s="259"/>
      <c r="AV5" s="259"/>
      <c r="AW5" s="259"/>
      <c r="AX5" s="259"/>
      <c r="AY5" s="259"/>
      <c r="AZ5" s="259"/>
      <c r="BA5" s="259"/>
      <c r="BB5" s="259"/>
      <c r="BC5" s="259"/>
    </row>
    <row r="6" spans="1:65" s="341" customFormat="1" ht="18" customHeight="1" x14ac:dyDescent="0.25">
      <c r="A6" s="442"/>
      <c r="B6" s="547"/>
      <c r="C6" s="634"/>
      <c r="D6" s="634"/>
      <c r="E6" s="634"/>
      <c r="F6" s="634"/>
      <c r="G6" s="634"/>
      <c r="H6" s="629"/>
      <c r="I6" s="462"/>
      <c r="J6" s="622" t="s">
        <v>147</v>
      </c>
      <c r="K6" s="622">
        <v>20</v>
      </c>
      <c r="L6" s="634">
        <f>K6/20</f>
        <v>1</v>
      </c>
      <c r="M6" s="634"/>
      <c r="N6" s="634"/>
      <c r="O6" s="578"/>
      <c r="P6" s="477"/>
      <c r="Q6" s="634" t="s">
        <v>325</v>
      </c>
      <c r="R6" s="623">
        <v>20</v>
      </c>
      <c r="S6" s="634"/>
      <c r="T6" s="612"/>
      <c r="U6" s="612">
        <f>R6/100</f>
        <v>0.2</v>
      </c>
      <c r="V6" s="629"/>
      <c r="W6" s="462"/>
      <c r="X6" s="629"/>
      <c r="Y6" s="634"/>
      <c r="Z6" s="634"/>
      <c r="AA6" s="634"/>
      <c r="AB6" s="634"/>
      <c r="AC6" s="621"/>
      <c r="AD6" s="462"/>
      <c r="AE6" s="634"/>
      <c r="AF6" s="634"/>
      <c r="AG6" s="634"/>
      <c r="AH6" s="634"/>
      <c r="AI6" s="634"/>
      <c r="AJ6" s="621"/>
      <c r="AK6" s="253"/>
      <c r="AL6" s="253"/>
      <c r="AT6" s="582"/>
      <c r="AU6" s="259"/>
      <c r="AV6" s="259"/>
      <c r="AW6" s="259"/>
      <c r="AX6" s="259"/>
      <c r="AY6" s="259"/>
      <c r="AZ6" s="259"/>
      <c r="BA6" s="259"/>
      <c r="BB6" s="259"/>
      <c r="BC6" s="259"/>
    </row>
    <row r="7" spans="1:65" s="341" customFormat="1" ht="18" customHeight="1" x14ac:dyDescent="0.25">
      <c r="A7" s="441" t="s">
        <v>34</v>
      </c>
      <c r="B7" s="476" t="s">
        <v>322</v>
      </c>
      <c r="C7" s="602" t="s">
        <v>324</v>
      </c>
      <c r="D7" s="623">
        <v>100</v>
      </c>
      <c r="E7" s="612"/>
      <c r="F7" s="612">
        <f>D7*0.8/35</f>
        <v>2.2857142857142856</v>
      </c>
      <c r="G7" s="612"/>
      <c r="H7" s="629"/>
      <c r="I7" s="476" t="s">
        <v>138</v>
      </c>
      <c r="J7" s="623" t="s">
        <v>112</v>
      </c>
      <c r="K7" s="623">
        <v>110</v>
      </c>
      <c r="L7" s="612"/>
      <c r="M7" s="612">
        <f>K7*0.8/35</f>
        <v>2.5142857142857142</v>
      </c>
      <c r="N7" s="612"/>
      <c r="O7" s="342"/>
      <c r="P7" s="477"/>
      <c r="Q7" s="634" t="s">
        <v>105</v>
      </c>
      <c r="R7" s="623">
        <v>20</v>
      </c>
      <c r="S7" s="634">
        <f>R7/60</f>
        <v>0.33333333333333331</v>
      </c>
      <c r="T7" s="612"/>
      <c r="U7" s="612"/>
      <c r="V7" s="629"/>
      <c r="W7" s="476" t="s">
        <v>371</v>
      </c>
      <c r="X7" s="649" t="s">
        <v>284</v>
      </c>
      <c r="Y7" s="623">
        <v>80</v>
      </c>
      <c r="Z7" s="612"/>
      <c r="AA7" s="612">
        <f>Y7/35</f>
        <v>2.2857142857142856</v>
      </c>
      <c r="AB7" s="612"/>
      <c r="AC7" s="578"/>
      <c r="AD7" s="456" t="s">
        <v>196</v>
      </c>
      <c r="AE7" s="602" t="s">
        <v>127</v>
      </c>
      <c r="AF7" s="623">
        <v>100</v>
      </c>
      <c r="AG7" s="612"/>
      <c r="AH7" s="612">
        <f>AF7*0.65/35</f>
        <v>1.8571428571428572</v>
      </c>
      <c r="AI7" s="612"/>
      <c r="AJ7" s="621"/>
      <c r="AK7" s="253"/>
      <c r="AL7" s="253"/>
      <c r="AT7" s="582"/>
      <c r="AU7" s="259"/>
      <c r="AV7" s="259"/>
      <c r="AW7" s="259"/>
      <c r="AX7" s="259"/>
      <c r="AY7" s="259"/>
      <c r="AZ7" s="259"/>
      <c r="BA7" s="259"/>
      <c r="BB7" s="259"/>
      <c r="BC7" s="259"/>
    </row>
    <row r="8" spans="1:65" s="341" customFormat="1" ht="18" customHeight="1" x14ac:dyDescent="0.25">
      <c r="A8" s="441"/>
      <c r="B8" s="477"/>
      <c r="C8" s="677" t="s">
        <v>335</v>
      </c>
      <c r="D8" s="623">
        <v>30</v>
      </c>
      <c r="E8" s="634"/>
      <c r="F8" s="634"/>
      <c r="G8" s="612">
        <f>D8/100</f>
        <v>0.3</v>
      </c>
      <c r="H8" s="629"/>
      <c r="I8" s="477"/>
      <c r="J8" s="623" t="s">
        <v>124</v>
      </c>
      <c r="K8" s="623">
        <v>15</v>
      </c>
      <c r="L8" s="612"/>
      <c r="M8" s="612"/>
      <c r="N8" s="612">
        <f>K8/100</f>
        <v>0.15</v>
      </c>
      <c r="O8" s="621"/>
      <c r="P8" s="477"/>
      <c r="Q8" s="677" t="s">
        <v>326</v>
      </c>
      <c r="R8" s="634">
        <v>16</v>
      </c>
      <c r="S8" s="612"/>
      <c r="T8" s="612">
        <f>R8/40</f>
        <v>0.4</v>
      </c>
      <c r="U8" s="612"/>
      <c r="V8" s="629"/>
      <c r="W8" s="477"/>
      <c r="X8" s="629" t="s">
        <v>179</v>
      </c>
      <c r="Y8" s="623">
        <v>40</v>
      </c>
      <c r="Z8" s="612">
        <f>Y8/85</f>
        <v>0.47058823529411764</v>
      </c>
      <c r="AA8" s="612"/>
      <c r="AB8" s="612"/>
      <c r="AC8" s="578"/>
      <c r="AD8" s="456"/>
      <c r="AE8" s="623" t="s">
        <v>137</v>
      </c>
      <c r="AF8" s="623">
        <v>5</v>
      </c>
      <c r="AG8" s="612"/>
      <c r="AH8" s="612"/>
      <c r="AI8" s="612">
        <f>AF8/100</f>
        <v>0.05</v>
      </c>
      <c r="AJ8" s="621"/>
      <c r="AK8" s="253"/>
      <c r="AL8" s="253"/>
      <c r="AT8" s="582"/>
      <c r="AU8" s="603"/>
      <c r="AV8" s="253"/>
      <c r="AW8" s="253"/>
      <c r="AX8" s="253"/>
      <c r="AY8" s="259"/>
      <c r="AZ8" s="259"/>
      <c r="BA8" s="259"/>
      <c r="BB8" s="259"/>
      <c r="BC8" s="259"/>
    </row>
    <row r="9" spans="1:65" s="341" customFormat="1" ht="18" customHeight="1" x14ac:dyDescent="0.25">
      <c r="A9" s="441"/>
      <c r="B9" s="477"/>
      <c r="C9" s="623" t="s">
        <v>323</v>
      </c>
      <c r="D9" s="623">
        <v>1</v>
      </c>
      <c r="E9" s="660">
        <f>D9/90</f>
        <v>1.1111111111111112E-2</v>
      </c>
      <c r="F9" s="612"/>
      <c r="G9" s="634"/>
      <c r="H9" s="629"/>
      <c r="I9" s="477"/>
      <c r="J9" s="623" t="s">
        <v>248</v>
      </c>
      <c r="K9" s="623">
        <v>10</v>
      </c>
      <c r="L9" s="612"/>
      <c r="M9" s="612"/>
      <c r="N9" s="612">
        <f>K9/100</f>
        <v>0.1</v>
      </c>
      <c r="O9" s="621"/>
      <c r="P9" s="477"/>
      <c r="Q9" s="634" t="s">
        <v>327</v>
      </c>
      <c r="R9" s="623">
        <v>5</v>
      </c>
      <c r="S9" s="634"/>
      <c r="T9" s="634"/>
      <c r="U9" s="612">
        <f>R9/100</f>
        <v>0.05</v>
      </c>
      <c r="V9" s="629"/>
      <c r="W9" s="477"/>
      <c r="X9" s="686" t="s">
        <v>328</v>
      </c>
      <c r="Y9" s="612">
        <v>20</v>
      </c>
      <c r="Z9" s="612"/>
      <c r="AA9" s="612"/>
      <c r="AB9" s="612">
        <f>Y9/100</f>
        <v>0.2</v>
      </c>
      <c r="AC9" s="278"/>
      <c r="AD9" s="456"/>
      <c r="AE9" s="623" t="s">
        <v>336</v>
      </c>
      <c r="AF9" s="634">
        <v>20</v>
      </c>
      <c r="AG9" s="612"/>
      <c r="AH9" s="612"/>
      <c r="AI9" s="612">
        <f>AF9/100</f>
        <v>0.2</v>
      </c>
      <c r="AJ9" s="621"/>
      <c r="AK9" s="253"/>
      <c r="AL9" s="253"/>
      <c r="AT9" s="582"/>
      <c r="AU9" s="582"/>
      <c r="AV9" s="252"/>
      <c r="AW9" s="252"/>
      <c r="AX9" s="252"/>
      <c r="AY9" s="259"/>
      <c r="AZ9" s="259"/>
      <c r="BA9" s="259"/>
      <c r="BB9" s="259"/>
      <c r="BC9" s="259"/>
    </row>
    <row r="10" spans="1:65" s="341" customFormat="1" ht="18" customHeight="1" x14ac:dyDescent="0.25">
      <c r="A10" s="441"/>
      <c r="B10" s="477"/>
      <c r="C10" s="623"/>
      <c r="D10" s="623"/>
      <c r="E10" s="660"/>
      <c r="F10" s="612"/>
      <c r="G10" s="612"/>
      <c r="H10" s="629"/>
      <c r="I10" s="477"/>
      <c r="J10" s="623"/>
      <c r="K10" s="623"/>
      <c r="L10" s="612"/>
      <c r="M10" s="612"/>
      <c r="N10" s="612"/>
      <c r="O10" s="621"/>
      <c r="P10" s="477"/>
      <c r="Q10" s="634" t="s">
        <v>370</v>
      </c>
      <c r="R10" s="623">
        <v>30</v>
      </c>
      <c r="S10" s="634"/>
      <c r="T10" s="634">
        <f>R10/55</f>
        <v>0.54545454545454541</v>
      </c>
      <c r="U10" s="612"/>
      <c r="V10" s="629"/>
      <c r="W10" s="477"/>
      <c r="X10" s="343"/>
      <c r="Y10" s="260"/>
      <c r="Z10" s="260"/>
      <c r="AA10" s="260"/>
      <c r="AB10" s="260"/>
      <c r="AC10" s="344"/>
      <c r="AD10" s="456"/>
      <c r="AE10" s="623" t="s">
        <v>128</v>
      </c>
      <c r="AF10" s="634">
        <v>20</v>
      </c>
      <c r="AG10" s="612"/>
      <c r="AH10" s="612"/>
      <c r="AI10" s="612">
        <f>AF10/100</f>
        <v>0.2</v>
      </c>
      <c r="AJ10" s="621"/>
      <c r="AK10" s="253"/>
      <c r="AL10" s="253"/>
      <c r="AT10" s="603"/>
      <c r="AU10" s="582"/>
      <c r="AV10" s="582"/>
      <c r="AW10" s="582"/>
      <c r="AX10" s="582"/>
      <c r="AY10" s="259"/>
      <c r="AZ10" s="259"/>
      <c r="BA10" s="259"/>
      <c r="BB10" s="259"/>
      <c r="BC10" s="259"/>
    </row>
    <row r="11" spans="1:65" s="341" customFormat="1" ht="18" customHeight="1" x14ac:dyDescent="0.25">
      <c r="A11" s="441"/>
      <c r="B11" s="478"/>
      <c r="C11" s="623"/>
      <c r="D11" s="623"/>
      <c r="E11" s="612"/>
      <c r="F11" s="612"/>
      <c r="G11" s="612"/>
      <c r="H11" s="629"/>
      <c r="I11" s="478"/>
      <c r="J11" s="680"/>
      <c r="K11" s="233"/>
      <c r="L11" s="612"/>
      <c r="M11" s="612"/>
      <c r="N11" s="612"/>
      <c r="O11" s="621"/>
      <c r="P11" s="478"/>
      <c r="Q11" s="677" t="s">
        <v>209</v>
      </c>
      <c r="R11" s="623">
        <v>75</v>
      </c>
      <c r="S11" s="649"/>
      <c r="T11" s="649"/>
      <c r="U11" s="612">
        <f>R11/100</f>
        <v>0.75</v>
      </c>
      <c r="V11" s="629" t="s">
        <v>377</v>
      </c>
      <c r="W11" s="478"/>
      <c r="X11" s="345"/>
      <c r="Y11" s="623"/>
      <c r="Z11" s="612"/>
      <c r="AA11" s="612"/>
      <c r="AB11" s="612"/>
      <c r="AC11" s="578"/>
      <c r="AD11" s="456"/>
      <c r="AE11" s="250"/>
      <c r="AF11" s="251"/>
      <c r="AG11" s="612"/>
      <c r="AH11" s="612"/>
      <c r="AI11" s="612"/>
      <c r="AJ11" s="621"/>
      <c r="AK11" s="253"/>
      <c r="AL11" s="637"/>
      <c r="AM11" s="546"/>
      <c r="AN11" s="656"/>
      <c r="AO11" s="656"/>
      <c r="AP11" s="582"/>
      <c r="AQ11" s="656"/>
      <c r="AR11" s="656"/>
      <c r="AS11" s="618"/>
      <c r="AT11" s="603"/>
      <c r="AU11" s="603"/>
      <c r="AV11" s="253"/>
      <c r="AW11" s="253"/>
      <c r="AX11" s="253"/>
      <c r="AY11" s="259"/>
      <c r="AZ11" s="259"/>
      <c r="BA11" s="259"/>
      <c r="BB11" s="259"/>
      <c r="BC11" s="259"/>
    </row>
    <row r="12" spans="1:65" s="341" customFormat="1" ht="18" customHeight="1" x14ac:dyDescent="0.25">
      <c r="A12" s="485" t="s">
        <v>35</v>
      </c>
      <c r="B12" s="476" t="s">
        <v>332</v>
      </c>
      <c r="C12" s="623" t="s">
        <v>80</v>
      </c>
      <c r="D12" s="623">
        <v>50</v>
      </c>
      <c r="E12" s="612"/>
      <c r="F12" s="612">
        <f>D12/55</f>
        <v>0.90909090909090906</v>
      </c>
      <c r="G12" s="612"/>
      <c r="H12" s="205"/>
      <c r="I12" s="476" t="s">
        <v>365</v>
      </c>
      <c r="J12" s="612" t="s">
        <v>80</v>
      </c>
      <c r="K12" s="661">
        <v>35</v>
      </c>
      <c r="L12" s="634"/>
      <c r="M12" s="612">
        <f>K12/55</f>
        <v>0.63636363636363635</v>
      </c>
      <c r="N12" s="612"/>
      <c r="O12" s="638"/>
      <c r="P12" s="476" t="s">
        <v>329</v>
      </c>
      <c r="Q12" s="580" t="s">
        <v>330</v>
      </c>
      <c r="R12" s="627">
        <v>65</v>
      </c>
      <c r="S12" s="269"/>
      <c r="T12" s="612">
        <f>R12*0.8/35</f>
        <v>1.4857142857142858</v>
      </c>
      <c r="U12" s="634">
        <f>R12*0.4/100</f>
        <v>0.26</v>
      </c>
      <c r="V12" s="638"/>
      <c r="W12" s="476" t="s">
        <v>182</v>
      </c>
      <c r="X12" s="649" t="s">
        <v>183</v>
      </c>
      <c r="Y12" s="634">
        <v>12</v>
      </c>
      <c r="Z12" s="634">
        <f>Y12/15</f>
        <v>0.8</v>
      </c>
      <c r="AA12" s="627"/>
      <c r="AB12" s="612"/>
      <c r="AC12" s="621"/>
      <c r="AD12" s="476" t="s">
        <v>218</v>
      </c>
      <c r="AE12" s="677" t="s">
        <v>149</v>
      </c>
      <c r="AF12" s="623">
        <v>60</v>
      </c>
      <c r="AG12" s="634"/>
      <c r="AH12" s="634">
        <f>AF12/140</f>
        <v>0.42857142857142855</v>
      </c>
      <c r="AI12" s="634"/>
      <c r="AJ12" s="621"/>
      <c r="AK12" s="253"/>
      <c r="AL12" s="637"/>
      <c r="AM12" s="546"/>
      <c r="AN12" s="656"/>
      <c r="AO12" s="656"/>
      <c r="AP12" s="582"/>
      <c r="AQ12" s="656"/>
      <c r="AR12" s="656"/>
      <c r="AS12" s="618"/>
      <c r="AT12" s="603"/>
      <c r="AU12" s="603"/>
      <c r="AV12" s="253"/>
      <c r="AW12" s="253"/>
      <c r="AX12" s="253"/>
      <c r="AY12" s="259"/>
      <c r="AZ12" s="259"/>
      <c r="BA12" s="259"/>
      <c r="BB12" s="259"/>
      <c r="BC12" s="259"/>
    </row>
    <row r="13" spans="1:65" s="341" customFormat="1" ht="18" customHeight="1" x14ac:dyDescent="0.25">
      <c r="A13" s="441"/>
      <c r="B13" s="477"/>
      <c r="C13" s="677" t="s">
        <v>334</v>
      </c>
      <c r="D13" s="623">
        <v>30</v>
      </c>
      <c r="E13" s="634"/>
      <c r="F13" s="634"/>
      <c r="G13" s="612">
        <f>D13/100</f>
        <v>0.3</v>
      </c>
      <c r="H13" s="205"/>
      <c r="I13" s="477"/>
      <c r="J13" s="612" t="s">
        <v>366</v>
      </c>
      <c r="K13" s="661">
        <v>10</v>
      </c>
      <c r="L13" s="634"/>
      <c r="M13" s="612">
        <f>K13/100</f>
        <v>0.1</v>
      </c>
      <c r="N13" s="612"/>
      <c r="O13" s="638"/>
      <c r="P13" s="477"/>
      <c r="Q13" s="260"/>
      <c r="R13" s="260"/>
      <c r="S13" s="634"/>
      <c r="T13" s="634"/>
      <c r="U13" s="612"/>
      <c r="V13" s="629"/>
      <c r="W13" s="477"/>
      <c r="X13" s="346" t="s">
        <v>184</v>
      </c>
      <c r="Y13" s="623">
        <v>30</v>
      </c>
      <c r="Z13" s="627"/>
      <c r="AA13" s="612"/>
      <c r="AB13" s="612">
        <f>Y13/100</f>
        <v>0.3</v>
      </c>
      <c r="AC13" s="621"/>
      <c r="AD13" s="477"/>
      <c r="AE13" s="634" t="s">
        <v>54</v>
      </c>
      <c r="AF13" s="634">
        <v>15</v>
      </c>
      <c r="AG13" s="634"/>
      <c r="AH13" s="612">
        <f>AF13*0.8/35</f>
        <v>0.34285714285714286</v>
      </c>
      <c r="AI13" s="634"/>
      <c r="AJ13" s="621"/>
      <c r="AK13" s="253"/>
      <c r="AL13" s="637"/>
      <c r="AM13" s="546"/>
      <c r="AN13" s="656"/>
      <c r="AO13" s="656"/>
      <c r="AP13" s="582"/>
      <c r="AQ13" s="656"/>
      <c r="AR13" s="656"/>
      <c r="AS13" s="618"/>
      <c r="AT13" s="603"/>
      <c r="AU13" s="603"/>
      <c r="AV13" s="253"/>
      <c r="AW13" s="253"/>
      <c r="AX13" s="253"/>
      <c r="AY13" s="259"/>
      <c r="AZ13" s="259"/>
      <c r="BA13" s="259"/>
      <c r="BB13" s="259"/>
      <c r="BC13" s="259"/>
    </row>
    <row r="14" spans="1:65" s="341" customFormat="1" ht="18" customHeight="1" x14ac:dyDescent="0.25">
      <c r="A14" s="441"/>
      <c r="B14" s="477"/>
      <c r="C14" s="623" t="s">
        <v>333</v>
      </c>
      <c r="D14" s="623">
        <v>10</v>
      </c>
      <c r="E14" s="660"/>
      <c r="F14" s="660"/>
      <c r="G14" s="612">
        <f>D14/100</f>
        <v>0.1</v>
      </c>
      <c r="H14" s="205"/>
      <c r="I14" s="477"/>
      <c r="J14" s="612" t="s">
        <v>157</v>
      </c>
      <c r="K14" s="661">
        <v>10</v>
      </c>
      <c r="L14" s="634"/>
      <c r="M14" s="612"/>
      <c r="N14" s="612">
        <f>K14/100</f>
        <v>0.1</v>
      </c>
      <c r="O14" s="638"/>
      <c r="P14" s="477"/>
      <c r="Q14" s="260"/>
      <c r="R14" s="260"/>
      <c r="S14" s="660"/>
      <c r="T14" s="612"/>
      <c r="U14" s="660"/>
      <c r="V14" s="629"/>
      <c r="W14" s="477"/>
      <c r="X14" s="346" t="s">
        <v>54</v>
      </c>
      <c r="Y14" s="623">
        <v>15</v>
      </c>
      <c r="Z14" s="627"/>
      <c r="AA14" s="612">
        <f>Y14*0.8/35</f>
        <v>0.34285714285714286</v>
      </c>
      <c r="AB14" s="612"/>
      <c r="AC14" s="621"/>
      <c r="AD14" s="477"/>
      <c r="AE14" s="623" t="s">
        <v>213</v>
      </c>
      <c r="AF14" s="623">
        <v>30</v>
      </c>
      <c r="AG14" s="660"/>
      <c r="AH14" s="612"/>
      <c r="AI14" s="634">
        <f>AF14/100</f>
        <v>0.3</v>
      </c>
      <c r="AJ14" s="621"/>
      <c r="AK14" s="253"/>
      <c r="AL14" s="637"/>
      <c r="AM14" s="546"/>
      <c r="AN14" s="656"/>
      <c r="AO14" s="656"/>
      <c r="AP14" s="582"/>
      <c r="AQ14" s="656"/>
      <c r="AR14" s="656"/>
      <c r="AS14" s="618"/>
      <c r="AT14" s="603"/>
      <c r="AU14" s="603"/>
      <c r="AV14" s="253"/>
      <c r="AW14" s="253"/>
      <c r="AX14" s="253"/>
      <c r="AY14" s="259"/>
      <c r="AZ14" s="259"/>
      <c r="BA14" s="259"/>
      <c r="BB14" s="259"/>
      <c r="BC14" s="259"/>
    </row>
    <row r="15" spans="1:65" s="341" customFormat="1" ht="18" customHeight="1" x14ac:dyDescent="0.25">
      <c r="A15" s="441"/>
      <c r="B15" s="477"/>
      <c r="C15" s="623"/>
      <c r="D15" s="623"/>
      <c r="E15" s="660"/>
      <c r="F15" s="660"/>
      <c r="G15" s="612"/>
      <c r="H15" s="205"/>
      <c r="I15" s="477"/>
      <c r="J15" s="612" t="s">
        <v>367</v>
      </c>
      <c r="K15" s="903" t="s">
        <v>95</v>
      </c>
      <c r="L15" s="634"/>
      <c r="M15" s="612"/>
      <c r="N15" s="612"/>
      <c r="O15" s="638"/>
      <c r="P15" s="477"/>
      <c r="Q15" s="634"/>
      <c r="R15" s="634"/>
      <c r="S15" s="660"/>
      <c r="T15" s="612"/>
      <c r="U15" s="660"/>
      <c r="V15" s="629"/>
      <c r="W15" s="477"/>
      <c r="X15" s="347" t="s">
        <v>291</v>
      </c>
      <c r="Y15" s="623">
        <v>5</v>
      </c>
      <c r="Z15" s="612"/>
      <c r="AA15" s="612"/>
      <c r="AB15" s="612">
        <f>Y15/100</f>
        <v>0.05</v>
      </c>
      <c r="AC15" s="578"/>
      <c r="AD15" s="477"/>
      <c r="AE15" s="623" t="s">
        <v>180</v>
      </c>
      <c r="AF15" s="623">
        <v>5</v>
      </c>
      <c r="AG15" s="660"/>
      <c r="AH15" s="612"/>
      <c r="AI15" s="634">
        <f t="shared" ref="AI15" si="0">AF15/100</f>
        <v>0.05</v>
      </c>
      <c r="AJ15" s="621"/>
      <c r="AK15" s="253"/>
      <c r="AL15" s="637"/>
      <c r="AM15" s="546"/>
      <c r="AN15" s="656"/>
      <c r="AO15" s="656"/>
      <c r="AP15" s="582"/>
      <c r="AQ15" s="656"/>
      <c r="AR15" s="656"/>
      <c r="AS15" s="618"/>
      <c r="AT15" s="603"/>
      <c r="AU15" s="603"/>
      <c r="AV15" s="253"/>
      <c r="AW15" s="253"/>
      <c r="AX15" s="253"/>
      <c r="AY15" s="259"/>
      <c r="AZ15" s="259"/>
      <c r="BA15" s="259"/>
      <c r="BB15" s="259"/>
      <c r="BC15" s="259"/>
    </row>
    <row r="16" spans="1:65" s="341" customFormat="1" ht="18" customHeight="1" x14ac:dyDescent="0.25">
      <c r="A16" s="441"/>
      <c r="B16" s="478"/>
      <c r="C16" s="623"/>
      <c r="D16" s="623"/>
      <c r="E16" s="660"/>
      <c r="F16" s="660"/>
      <c r="G16" s="660"/>
      <c r="H16" s="205"/>
      <c r="I16" s="478"/>
      <c r="J16" s="904"/>
      <c r="K16" s="903"/>
      <c r="L16" s="634"/>
      <c r="M16" s="612"/>
      <c r="N16" s="612"/>
      <c r="O16" s="638"/>
      <c r="P16" s="478"/>
      <c r="Q16" s="627"/>
      <c r="R16" s="627"/>
      <c r="S16" s="660"/>
      <c r="T16" s="660"/>
      <c r="U16" s="660"/>
      <c r="V16" s="629"/>
      <c r="W16" s="478"/>
      <c r="X16" s="348"/>
      <c r="Y16" s="349"/>
      <c r="Z16" s="624"/>
      <c r="AA16" s="624"/>
      <c r="AB16" s="624"/>
      <c r="AC16" s="621"/>
      <c r="AD16" s="478"/>
      <c r="AE16" s="623"/>
      <c r="AF16" s="634"/>
      <c r="AG16" s="660"/>
      <c r="AH16" s="660"/>
      <c r="AI16" s="634"/>
      <c r="AJ16" s="621"/>
      <c r="AK16" s="253"/>
      <c r="AL16" s="253"/>
      <c r="AM16" s="259"/>
      <c r="AN16" s="259"/>
      <c r="AO16" s="259"/>
      <c r="AP16" s="259"/>
      <c r="AQ16" s="259"/>
      <c r="AR16" s="259"/>
      <c r="AS16" s="259"/>
      <c r="AT16" s="603"/>
      <c r="AU16" s="603"/>
      <c r="AV16" s="253"/>
      <c r="AW16" s="253"/>
      <c r="AX16" s="253"/>
      <c r="AY16" s="259"/>
      <c r="AZ16" s="259"/>
      <c r="BA16" s="259"/>
      <c r="BB16" s="259"/>
      <c r="BC16" s="259"/>
    </row>
    <row r="17" spans="1:55" ht="18" customHeight="1" x14ac:dyDescent="0.25">
      <c r="A17" s="535" t="s">
        <v>46</v>
      </c>
      <c r="B17" s="473" t="s">
        <v>119</v>
      </c>
      <c r="C17" s="623" t="s">
        <v>96</v>
      </c>
      <c r="D17" s="634">
        <v>75</v>
      </c>
      <c r="E17" s="649"/>
      <c r="F17" s="649"/>
      <c r="G17" s="612">
        <f>D17/100</f>
        <v>0.75</v>
      </c>
      <c r="H17" s="629"/>
      <c r="I17" s="476" t="s">
        <v>244</v>
      </c>
      <c r="J17" s="623" t="s">
        <v>96</v>
      </c>
      <c r="K17" s="634">
        <v>75</v>
      </c>
      <c r="L17" s="649"/>
      <c r="M17" s="649"/>
      <c r="N17" s="612">
        <f>K17/100</f>
        <v>0.75</v>
      </c>
      <c r="O17" s="621"/>
      <c r="P17" s="476"/>
      <c r="Q17" s="677"/>
      <c r="R17" s="623"/>
      <c r="S17" s="649"/>
      <c r="T17" s="649"/>
      <c r="U17" s="612"/>
      <c r="V17" s="629"/>
      <c r="W17" s="473" t="s">
        <v>119</v>
      </c>
      <c r="X17" s="649" t="s">
        <v>96</v>
      </c>
      <c r="Y17" s="634">
        <v>75</v>
      </c>
      <c r="Z17" s="649"/>
      <c r="AA17" s="649"/>
      <c r="AB17" s="612">
        <f>Y17/100</f>
        <v>0.75</v>
      </c>
      <c r="AC17" s="621"/>
      <c r="AD17" s="473" t="s">
        <v>122</v>
      </c>
      <c r="AE17" s="623" t="s">
        <v>236</v>
      </c>
      <c r="AF17" s="634">
        <v>75</v>
      </c>
      <c r="AG17" s="649"/>
      <c r="AH17" s="649"/>
      <c r="AI17" s="612">
        <f>AF17/100</f>
        <v>0.75</v>
      </c>
      <c r="AJ17" s="621"/>
      <c r="AM17" s="603"/>
      <c r="AN17" s="603"/>
      <c r="AO17" s="603"/>
      <c r="AP17" s="603"/>
      <c r="AQ17" s="603"/>
      <c r="AR17" s="603"/>
      <c r="AS17" s="603"/>
      <c r="AT17" s="603"/>
      <c r="AU17" s="603"/>
      <c r="AY17" s="603"/>
      <c r="AZ17" s="603"/>
      <c r="BA17" s="603"/>
      <c r="BB17" s="603"/>
      <c r="BC17" s="603"/>
    </row>
    <row r="18" spans="1:55" ht="18" customHeight="1" x14ac:dyDescent="0.25">
      <c r="A18" s="536"/>
      <c r="B18" s="474"/>
      <c r="C18" s="479" t="s">
        <v>102</v>
      </c>
      <c r="D18" s="623"/>
      <c r="E18" s="649"/>
      <c r="F18" s="649"/>
      <c r="G18" s="649"/>
      <c r="H18" s="629"/>
      <c r="I18" s="477"/>
      <c r="J18" s="549" t="s">
        <v>102</v>
      </c>
      <c r="K18" s="623"/>
      <c r="L18" s="649"/>
      <c r="M18" s="649"/>
      <c r="N18" s="649"/>
      <c r="O18" s="621"/>
      <c r="P18" s="477"/>
      <c r="Q18" s="677"/>
      <c r="R18" s="623"/>
      <c r="S18" s="649"/>
      <c r="T18" s="649"/>
      <c r="U18" s="649"/>
      <c r="V18" s="629"/>
      <c r="W18" s="474"/>
      <c r="X18" s="559" t="s">
        <v>102</v>
      </c>
      <c r="Y18" s="623"/>
      <c r="Z18" s="649"/>
      <c r="AA18" s="649"/>
      <c r="AB18" s="649"/>
      <c r="AC18" s="621"/>
      <c r="AD18" s="474"/>
      <c r="AE18" s="479" t="s">
        <v>98</v>
      </c>
      <c r="AF18" s="634"/>
      <c r="AG18" s="649"/>
      <c r="AH18" s="649"/>
      <c r="AI18" s="649"/>
      <c r="AJ18" s="621"/>
      <c r="AT18" s="603"/>
      <c r="AU18" s="603"/>
      <c r="AY18" s="603"/>
      <c r="AZ18" s="603"/>
      <c r="BA18" s="603"/>
      <c r="BB18" s="603"/>
      <c r="BC18" s="603"/>
    </row>
    <row r="19" spans="1:55" ht="18" customHeight="1" x14ac:dyDescent="0.25">
      <c r="A19" s="536"/>
      <c r="B19" s="474"/>
      <c r="C19" s="480"/>
      <c r="D19" s="623"/>
      <c r="E19" s="649"/>
      <c r="F19" s="649"/>
      <c r="G19" s="649"/>
      <c r="H19" s="629"/>
      <c r="I19" s="477"/>
      <c r="J19" s="549"/>
      <c r="K19" s="623"/>
      <c r="L19" s="649"/>
      <c r="M19" s="649"/>
      <c r="N19" s="649"/>
      <c r="O19" s="621"/>
      <c r="P19" s="477"/>
      <c r="Q19" s="677"/>
      <c r="R19" s="623"/>
      <c r="S19" s="649"/>
      <c r="T19" s="649"/>
      <c r="U19" s="649"/>
      <c r="V19" s="629"/>
      <c r="W19" s="474"/>
      <c r="X19" s="560"/>
      <c r="Y19" s="623"/>
      <c r="Z19" s="649"/>
      <c r="AA19" s="649"/>
      <c r="AB19" s="649"/>
      <c r="AC19" s="621"/>
      <c r="AD19" s="474"/>
      <c r="AE19" s="488"/>
      <c r="AF19" s="623"/>
      <c r="AG19" s="649"/>
      <c r="AH19" s="649"/>
      <c r="AI19" s="649"/>
      <c r="AJ19" s="621"/>
      <c r="AT19" s="603"/>
      <c r="AU19" s="603"/>
      <c r="AY19" s="603"/>
      <c r="AZ19" s="603"/>
      <c r="BA19" s="603"/>
      <c r="BB19" s="603"/>
      <c r="BC19" s="603"/>
    </row>
    <row r="20" spans="1:55" ht="18" customHeight="1" x14ac:dyDescent="0.25">
      <c r="A20" s="536"/>
      <c r="B20" s="474"/>
      <c r="C20" s="480"/>
      <c r="D20" s="623"/>
      <c r="E20" s="649"/>
      <c r="F20" s="649"/>
      <c r="G20" s="649"/>
      <c r="H20" s="629"/>
      <c r="I20" s="477"/>
      <c r="J20" s="549"/>
      <c r="K20" s="623"/>
      <c r="L20" s="649"/>
      <c r="M20" s="649"/>
      <c r="N20" s="649"/>
      <c r="O20" s="621"/>
      <c r="P20" s="477"/>
      <c r="Q20" s="677"/>
      <c r="R20" s="623"/>
      <c r="S20" s="649"/>
      <c r="T20" s="649"/>
      <c r="U20" s="649"/>
      <c r="V20" s="629"/>
      <c r="W20" s="474"/>
      <c r="X20" s="560"/>
      <c r="Y20" s="634"/>
      <c r="Z20" s="649"/>
      <c r="AA20" s="649"/>
      <c r="AB20" s="649"/>
      <c r="AC20" s="621"/>
      <c r="AD20" s="474"/>
      <c r="AE20" s="488"/>
      <c r="AF20" s="634"/>
      <c r="AG20" s="649"/>
      <c r="AH20" s="649"/>
      <c r="AI20" s="649"/>
      <c r="AJ20" s="621"/>
      <c r="AT20" s="582"/>
      <c r="AU20" s="603"/>
      <c r="AY20" s="603"/>
      <c r="AZ20" s="603"/>
      <c r="BA20" s="603"/>
      <c r="BB20" s="603"/>
      <c r="BC20" s="603"/>
    </row>
    <row r="21" spans="1:55" ht="18" customHeight="1" x14ac:dyDescent="0.25">
      <c r="A21" s="537"/>
      <c r="B21" s="475"/>
      <c r="C21" s="481"/>
      <c r="D21" s="623"/>
      <c r="E21" s="649"/>
      <c r="F21" s="649"/>
      <c r="G21" s="649"/>
      <c r="H21" s="629"/>
      <c r="I21" s="478"/>
      <c r="J21" s="549"/>
      <c r="K21" s="623"/>
      <c r="L21" s="649"/>
      <c r="M21" s="649"/>
      <c r="N21" s="649"/>
      <c r="O21" s="621"/>
      <c r="P21" s="478"/>
      <c r="Q21" s="660"/>
      <c r="R21" s="634"/>
      <c r="S21" s="649"/>
      <c r="T21" s="649"/>
      <c r="U21" s="649"/>
      <c r="V21" s="629"/>
      <c r="W21" s="475"/>
      <c r="X21" s="561"/>
      <c r="Y21" s="634"/>
      <c r="Z21" s="649"/>
      <c r="AA21" s="649"/>
      <c r="AB21" s="649"/>
      <c r="AC21" s="621"/>
      <c r="AD21" s="475"/>
      <c r="AE21" s="489"/>
      <c r="AF21" s="634"/>
      <c r="AG21" s="649"/>
      <c r="AH21" s="649"/>
      <c r="AI21" s="649"/>
      <c r="AJ21" s="621"/>
      <c r="AT21" s="582"/>
      <c r="AU21" s="603"/>
      <c r="AY21" s="603"/>
      <c r="AZ21" s="603"/>
      <c r="BA21" s="603"/>
      <c r="BB21" s="603"/>
      <c r="BC21" s="603"/>
    </row>
    <row r="22" spans="1:55" ht="18" customHeight="1" x14ac:dyDescent="0.25">
      <c r="A22" s="490" t="s">
        <v>37</v>
      </c>
      <c r="B22" s="456" t="s">
        <v>239</v>
      </c>
      <c r="C22" s="623" t="s">
        <v>290</v>
      </c>
      <c r="D22" s="634">
        <v>10</v>
      </c>
      <c r="E22" s="649"/>
      <c r="F22" s="269">
        <f>D22/35</f>
        <v>0.2857142857142857</v>
      </c>
      <c r="G22" s="612"/>
      <c r="H22" s="629"/>
      <c r="I22" s="476" t="s">
        <v>411</v>
      </c>
      <c r="J22" s="634" t="s">
        <v>246</v>
      </c>
      <c r="K22" s="634">
        <v>15</v>
      </c>
      <c r="L22" s="650">
        <f>K22/15</f>
        <v>1</v>
      </c>
      <c r="M22" s="649"/>
      <c r="N22" s="612"/>
      <c r="O22" s="612"/>
      <c r="P22" s="476" t="s">
        <v>331</v>
      </c>
      <c r="Q22" s="627" t="s">
        <v>111</v>
      </c>
      <c r="R22" s="629">
        <v>25</v>
      </c>
      <c r="S22" s="649"/>
      <c r="T22" s="612"/>
      <c r="U22" s="612">
        <f>R22/100</f>
        <v>0.25</v>
      </c>
      <c r="V22" s="621"/>
      <c r="W22" s="477" t="s">
        <v>214</v>
      </c>
      <c r="X22" s="324" t="s">
        <v>213</v>
      </c>
      <c r="Y22" s="627">
        <v>15</v>
      </c>
      <c r="Z22" s="649"/>
      <c r="AA22" s="649"/>
      <c r="AB22" s="612">
        <f>Y22/100</f>
        <v>0.15</v>
      </c>
      <c r="AC22" s="578"/>
      <c r="AD22" s="473" t="s">
        <v>133</v>
      </c>
      <c r="AE22" s="623" t="s">
        <v>233</v>
      </c>
      <c r="AF22" s="634">
        <v>30</v>
      </c>
      <c r="AG22" s="649"/>
      <c r="AH22" s="649"/>
      <c r="AI22" s="612">
        <f>AF22/100</f>
        <v>0.3</v>
      </c>
      <c r="AJ22" s="621"/>
      <c r="AT22" s="582"/>
      <c r="AU22" s="603"/>
      <c r="AY22" s="603"/>
      <c r="AZ22" s="603"/>
      <c r="BA22" s="603"/>
      <c r="BB22" s="603"/>
      <c r="BC22" s="603"/>
    </row>
    <row r="23" spans="1:55" ht="18" customHeight="1" x14ac:dyDescent="0.25">
      <c r="A23" s="490"/>
      <c r="B23" s="456"/>
      <c r="C23" s="623" t="s">
        <v>240</v>
      </c>
      <c r="D23" s="634">
        <v>25</v>
      </c>
      <c r="E23" s="649"/>
      <c r="F23" s="268"/>
      <c r="G23" s="649">
        <f>D23/100</f>
        <v>0.25</v>
      </c>
      <c r="H23" s="629"/>
      <c r="I23" s="477"/>
      <c r="J23" s="623" t="s">
        <v>368</v>
      </c>
      <c r="K23" s="634">
        <v>10</v>
      </c>
      <c r="L23" s="650">
        <f>K23/20</f>
        <v>0.5</v>
      </c>
      <c r="M23" s="268"/>
      <c r="N23" s="649"/>
      <c r="O23" s="649"/>
      <c r="P23" s="477"/>
      <c r="Q23" s="627" t="s">
        <v>283</v>
      </c>
      <c r="R23" s="629">
        <v>15</v>
      </c>
      <c r="S23" s="649"/>
      <c r="T23" s="649">
        <f>R23*0.65/30</f>
        <v>0.32500000000000001</v>
      </c>
      <c r="U23" s="649"/>
      <c r="V23" s="621"/>
      <c r="W23" s="477"/>
      <c r="X23" s="580" t="s">
        <v>212</v>
      </c>
      <c r="Y23" s="627">
        <v>12</v>
      </c>
      <c r="Z23" s="649"/>
      <c r="AA23" s="650">
        <f>Y23/55</f>
        <v>0.21818181818181817</v>
      </c>
      <c r="AB23" s="649"/>
      <c r="AC23" s="578" t="s">
        <v>238</v>
      </c>
      <c r="AD23" s="474"/>
      <c r="AE23" s="623" t="s">
        <v>237</v>
      </c>
      <c r="AF23" s="623">
        <v>1</v>
      </c>
      <c r="AG23" s="649"/>
      <c r="AH23" s="650">
        <f>AF23/35</f>
        <v>2.8571428571428571E-2</v>
      </c>
      <c r="AI23" s="649"/>
      <c r="AJ23" s="621"/>
      <c r="AT23" s="582"/>
      <c r="AU23" s="603"/>
      <c r="AY23" s="603"/>
      <c r="AZ23" s="603"/>
      <c r="BA23" s="603"/>
      <c r="BB23" s="603"/>
      <c r="BC23" s="603"/>
    </row>
    <row r="24" spans="1:55" ht="18" customHeight="1" x14ac:dyDescent="0.25">
      <c r="A24" s="490"/>
      <c r="B24" s="456"/>
      <c r="C24" s="623" t="s">
        <v>241</v>
      </c>
      <c r="D24" s="634">
        <v>10</v>
      </c>
      <c r="E24" s="350"/>
      <c r="F24" s="350"/>
      <c r="G24" s="649">
        <f>D24/100</f>
        <v>0.1</v>
      </c>
      <c r="H24" s="629"/>
      <c r="I24" s="477"/>
      <c r="J24" s="634" t="s">
        <v>90</v>
      </c>
      <c r="K24" s="623">
        <v>5</v>
      </c>
      <c r="L24" s="649"/>
      <c r="M24" s="649"/>
      <c r="N24" s="649"/>
      <c r="O24" s="612"/>
      <c r="P24" s="477"/>
      <c r="Q24" s="624"/>
      <c r="R24" s="629"/>
      <c r="S24" s="269"/>
      <c r="T24" s="269"/>
      <c r="U24" s="612"/>
      <c r="V24" s="621"/>
      <c r="W24" s="477"/>
      <c r="X24" s="324" t="s">
        <v>215</v>
      </c>
      <c r="Y24" s="623" t="s">
        <v>210</v>
      </c>
      <c r="Z24" s="649"/>
      <c r="AA24" s="649"/>
      <c r="AB24" s="649"/>
      <c r="AC24" s="578"/>
      <c r="AD24" s="474"/>
      <c r="AE24" s="623" t="s">
        <v>234</v>
      </c>
      <c r="AF24" s="623" t="s">
        <v>226</v>
      </c>
      <c r="AG24" s="649"/>
      <c r="AH24" s="649"/>
      <c r="AI24" s="649"/>
      <c r="AJ24" s="621"/>
      <c r="AN24" s="637"/>
      <c r="AO24" s="656"/>
      <c r="AP24" s="656"/>
      <c r="AQ24" s="603"/>
      <c r="AR24" s="603"/>
      <c r="AS24" s="603"/>
      <c r="AT24" s="582"/>
      <c r="AU24" s="603"/>
      <c r="AY24" s="603"/>
      <c r="AZ24" s="603"/>
      <c r="BA24" s="603"/>
      <c r="BB24" s="603"/>
      <c r="BC24" s="603"/>
    </row>
    <row r="25" spans="1:55" ht="18" customHeight="1" x14ac:dyDescent="0.25">
      <c r="A25" s="490"/>
      <c r="B25" s="456"/>
      <c r="C25" s="623"/>
      <c r="D25" s="623"/>
      <c r="E25" s="649"/>
      <c r="F25" s="649"/>
      <c r="G25" s="649"/>
      <c r="H25" s="629"/>
      <c r="I25" s="477"/>
      <c r="J25" s="623"/>
      <c r="K25" s="623"/>
      <c r="L25" s="649"/>
      <c r="M25" s="649"/>
      <c r="N25" s="612"/>
      <c r="O25" s="612"/>
      <c r="P25" s="477"/>
      <c r="Q25" s="624"/>
      <c r="R25" s="629"/>
      <c r="S25" s="269"/>
      <c r="T25" s="269"/>
      <c r="U25" s="649"/>
      <c r="V25" s="621"/>
      <c r="W25" s="477"/>
      <c r="X25" s="325"/>
      <c r="Y25" s="623"/>
      <c r="Z25" s="649"/>
      <c r="AA25" s="649"/>
      <c r="AB25" s="649"/>
      <c r="AC25" s="578"/>
      <c r="AD25" s="474"/>
      <c r="AE25" s="623"/>
      <c r="AF25" s="623"/>
      <c r="AG25" s="649"/>
      <c r="AH25" s="649"/>
      <c r="AI25" s="649"/>
      <c r="AJ25" s="621"/>
      <c r="AU25" s="603"/>
      <c r="AY25" s="603"/>
      <c r="AZ25" s="603"/>
      <c r="BA25" s="603"/>
      <c r="BB25" s="603"/>
      <c r="BC25" s="603"/>
    </row>
    <row r="26" spans="1:55" ht="18" customHeight="1" x14ac:dyDescent="0.25">
      <c r="A26" s="490"/>
      <c r="B26" s="456"/>
      <c r="C26" s="659"/>
      <c r="D26" s="660"/>
      <c r="E26" s="649"/>
      <c r="F26" s="649"/>
      <c r="G26" s="649"/>
      <c r="H26" s="629"/>
      <c r="I26" s="478"/>
      <c r="J26" s="623"/>
      <c r="K26" s="634"/>
      <c r="L26" s="649"/>
      <c r="M26" s="649"/>
      <c r="N26" s="649"/>
      <c r="O26" s="649"/>
      <c r="P26" s="478"/>
      <c r="Q26" s="624"/>
      <c r="R26" s="236"/>
      <c r="S26" s="269"/>
      <c r="T26" s="269"/>
      <c r="U26" s="649"/>
      <c r="V26" s="621"/>
      <c r="W26" s="478"/>
      <c r="X26" s="326"/>
      <c r="Y26" s="623"/>
      <c r="Z26" s="649"/>
      <c r="AA26" s="649"/>
      <c r="AB26" s="649"/>
      <c r="AC26" s="578"/>
      <c r="AD26" s="475"/>
      <c r="AE26" s="659"/>
      <c r="AF26" s="660"/>
      <c r="AG26" s="649"/>
      <c r="AH26" s="649"/>
      <c r="AI26" s="649"/>
      <c r="AJ26" s="621"/>
      <c r="AL26" s="603"/>
      <c r="AP26" s="583"/>
      <c r="AQ26" s="603"/>
      <c r="AR26" s="603"/>
      <c r="AS26" s="603"/>
      <c r="AT26" s="603"/>
      <c r="AU26" s="603"/>
      <c r="AY26" s="603"/>
      <c r="AZ26" s="603"/>
      <c r="BA26" s="603"/>
      <c r="BB26" s="603"/>
      <c r="BC26" s="603"/>
    </row>
    <row r="27" spans="1:55" ht="18" customHeight="1" x14ac:dyDescent="0.25">
      <c r="A27" s="668" t="s">
        <v>57</v>
      </c>
      <c r="B27" s="633" t="s">
        <v>44</v>
      </c>
      <c r="C27" s="595"/>
      <c r="D27" s="586"/>
      <c r="E27" s="647"/>
      <c r="F27" s="647"/>
      <c r="G27" s="647"/>
      <c r="H27" s="578"/>
      <c r="I27" s="633" t="s">
        <v>14</v>
      </c>
      <c r="J27" s="634" t="s">
        <v>14</v>
      </c>
      <c r="K27" s="252" t="s">
        <v>61</v>
      </c>
      <c r="L27" s="647"/>
      <c r="M27" s="647"/>
      <c r="N27" s="647"/>
      <c r="O27" s="621"/>
      <c r="P27" s="633" t="s">
        <v>14</v>
      </c>
      <c r="Q27" s="634"/>
      <c r="R27" s="252"/>
      <c r="S27" s="647"/>
      <c r="T27" s="647"/>
      <c r="U27" s="647"/>
      <c r="V27" s="629"/>
      <c r="W27" s="642" t="s">
        <v>44</v>
      </c>
      <c r="X27" s="629" t="s">
        <v>14</v>
      </c>
      <c r="Y27" s="328" t="s">
        <v>61</v>
      </c>
      <c r="Z27" s="647"/>
      <c r="AA27" s="647"/>
      <c r="AB27" s="647"/>
      <c r="AC27" s="578"/>
      <c r="AD27" s="642" t="s">
        <v>44</v>
      </c>
      <c r="AE27" s="634"/>
      <c r="AF27" s="582"/>
      <c r="AG27" s="647"/>
      <c r="AH27" s="647"/>
      <c r="AI27" s="647"/>
      <c r="AJ27" s="621"/>
      <c r="AK27" s="603"/>
      <c r="AL27" s="603"/>
      <c r="AM27" s="637"/>
      <c r="AN27" s="582"/>
      <c r="AO27" s="582"/>
      <c r="AP27" s="582"/>
      <c r="AQ27" s="603"/>
      <c r="AR27" s="603"/>
      <c r="AS27" s="603"/>
      <c r="AT27" s="603"/>
      <c r="AU27" s="603"/>
    </row>
    <row r="28" spans="1:55" ht="18" customHeight="1" thickBot="1" x14ac:dyDescent="0.3">
      <c r="A28" s="245" t="s">
        <v>15</v>
      </c>
      <c r="B28" s="588" t="s">
        <v>0</v>
      </c>
      <c r="C28" s="673" t="str">
        <f>月菜單!I14</f>
        <v>起司入菜</v>
      </c>
      <c r="D28" s="582" t="s">
        <v>242</v>
      </c>
      <c r="E28" s="669"/>
      <c r="F28" s="669"/>
      <c r="G28" s="669"/>
      <c r="H28" s="227"/>
      <c r="I28" s="588" t="s">
        <v>0</v>
      </c>
      <c r="J28" s="579"/>
      <c r="K28" s="590"/>
      <c r="L28" s="669"/>
      <c r="M28" s="669"/>
      <c r="N28" s="669"/>
      <c r="O28" s="75"/>
      <c r="P28" s="588" t="s">
        <v>0</v>
      </c>
      <c r="Q28" s="579" t="s">
        <v>152</v>
      </c>
      <c r="R28" s="586" t="s">
        <v>153</v>
      </c>
      <c r="S28" s="648"/>
      <c r="T28" s="648"/>
      <c r="U28" s="648"/>
      <c r="V28" s="629"/>
      <c r="W28" s="588" t="s">
        <v>0</v>
      </c>
      <c r="X28" s="327"/>
      <c r="Y28" s="590"/>
      <c r="Z28" s="648"/>
      <c r="AA28" s="648"/>
      <c r="AB28" s="648"/>
      <c r="AC28" s="75"/>
      <c r="AD28" s="588" t="s">
        <v>0</v>
      </c>
      <c r="AE28" s="632" t="str">
        <f>月菜單!I18</f>
        <v>黑糖銀絲卷</v>
      </c>
      <c r="AF28" s="590" t="s">
        <v>223</v>
      </c>
      <c r="AG28" s="669"/>
      <c r="AH28" s="669"/>
      <c r="AI28" s="669"/>
      <c r="AJ28" s="75"/>
      <c r="AL28" s="603"/>
      <c r="AM28" s="637"/>
      <c r="AU28" s="603"/>
      <c r="AY28" s="603"/>
      <c r="AZ28" s="603"/>
      <c r="BA28" s="603"/>
      <c r="BB28" s="603"/>
      <c r="BC28" s="603"/>
    </row>
    <row r="29" spans="1:55" ht="20.100000000000001" customHeight="1" x14ac:dyDescent="0.25">
      <c r="A29" s="550" t="s">
        <v>16</v>
      </c>
      <c r="B29" s="544" t="s">
        <v>17</v>
      </c>
      <c r="C29" s="531"/>
      <c r="D29" s="695"/>
      <c r="E29" s="696">
        <f>SUM(E5:E28)</f>
        <v>6.0111111111111111</v>
      </c>
      <c r="F29" s="696">
        <f>SUM(F5:F28)</f>
        <v>3.4805194805194803</v>
      </c>
      <c r="G29" s="696">
        <f>SUM(G5:G26)</f>
        <v>1.8</v>
      </c>
      <c r="H29" s="696"/>
      <c r="I29" s="544" t="s">
        <v>17</v>
      </c>
      <c r="J29" s="530"/>
      <c r="K29" s="351"/>
      <c r="L29" s="696">
        <f>SUM(L5:L28)</f>
        <v>6</v>
      </c>
      <c r="M29" s="696">
        <f>SUM(M5:M28)</f>
        <v>3.2506493506493506</v>
      </c>
      <c r="N29" s="696">
        <f>SUM(N5:N28)</f>
        <v>1.1000000000000001</v>
      </c>
      <c r="O29" s="270"/>
      <c r="P29" s="544" t="s">
        <v>17</v>
      </c>
      <c r="Q29" s="530"/>
      <c r="R29" s="352"/>
      <c r="S29" s="696">
        <f>SUM(S5:S28)</f>
        <v>6.583333333333333</v>
      </c>
      <c r="T29" s="696">
        <f>SUM(T5:T28)</f>
        <v>2.7561688311688313</v>
      </c>
      <c r="U29" s="696">
        <f>SUM(U5:U28)</f>
        <v>1.51</v>
      </c>
      <c r="V29" s="697"/>
      <c r="W29" s="530" t="s">
        <v>17</v>
      </c>
      <c r="X29" s="530"/>
      <c r="Y29" s="352"/>
      <c r="Z29" s="696">
        <f>SUM(Z5:Z28)</f>
        <v>7.2705882352941176</v>
      </c>
      <c r="AA29" s="696">
        <f>SUM(AA7:AA28)</f>
        <v>2.8467532467532468</v>
      </c>
      <c r="AB29" s="696">
        <f>SUM(AB5:AB26)</f>
        <v>1.45</v>
      </c>
      <c r="AC29" s="270"/>
      <c r="AD29" s="544" t="s">
        <v>17</v>
      </c>
      <c r="AE29" s="531"/>
      <c r="AF29" s="695"/>
      <c r="AG29" s="696">
        <f>SUM(AG5:AG28)</f>
        <v>6</v>
      </c>
      <c r="AH29" s="696">
        <f>SUM(AH7:AH28)</f>
        <v>2.657142857142857</v>
      </c>
      <c r="AI29" s="696">
        <f>SUM(AI5:AI26)</f>
        <v>1.85</v>
      </c>
      <c r="AJ29" s="270"/>
      <c r="AL29" s="603"/>
      <c r="AM29" s="637"/>
      <c r="AU29" s="603"/>
      <c r="AY29" s="603"/>
      <c r="AZ29" s="603"/>
      <c r="BA29" s="603"/>
      <c r="BB29" s="603"/>
      <c r="BC29" s="603"/>
    </row>
    <row r="30" spans="1:55" ht="20.100000000000001" customHeight="1" x14ac:dyDescent="0.25">
      <c r="A30" s="551"/>
      <c r="B30" s="497" t="s">
        <v>47</v>
      </c>
      <c r="C30" s="498"/>
      <c r="D30" s="655">
        <f>E29</f>
        <v>6.0111111111111111</v>
      </c>
      <c r="E30" s="649"/>
      <c r="F30" s="649"/>
      <c r="G30" s="649"/>
      <c r="H30" s="649"/>
      <c r="I30" s="497" t="s">
        <v>47</v>
      </c>
      <c r="J30" s="498"/>
      <c r="K30" s="655">
        <f>L29</f>
        <v>6</v>
      </c>
      <c r="L30" s="623"/>
      <c r="M30" s="649"/>
      <c r="N30" s="649"/>
      <c r="O30" s="621"/>
      <c r="P30" s="497" t="s">
        <v>47</v>
      </c>
      <c r="Q30" s="498"/>
      <c r="R30" s="614">
        <f>S29</f>
        <v>6.583333333333333</v>
      </c>
      <c r="S30" s="649"/>
      <c r="T30" s="649"/>
      <c r="U30" s="649"/>
      <c r="V30" s="77"/>
      <c r="W30" s="499" t="s">
        <v>47</v>
      </c>
      <c r="X30" s="498"/>
      <c r="Y30" s="655">
        <f>Z29</f>
        <v>7.2705882352941176</v>
      </c>
      <c r="Z30" s="649"/>
      <c r="AA30" s="649"/>
      <c r="AB30" s="649"/>
      <c r="AC30" s="77"/>
      <c r="AD30" s="497" t="s">
        <v>47</v>
      </c>
      <c r="AE30" s="498"/>
      <c r="AF30" s="655">
        <f>AG29</f>
        <v>6</v>
      </c>
      <c r="AG30" s="649"/>
      <c r="AH30" s="649"/>
      <c r="AI30" s="649"/>
      <c r="AJ30" s="77"/>
      <c r="AL30" s="603"/>
      <c r="AM30" s="637"/>
      <c r="AU30" s="603"/>
      <c r="AY30" s="603"/>
      <c r="AZ30" s="603"/>
      <c r="BA30" s="603"/>
      <c r="BB30" s="603"/>
      <c r="BC30" s="603"/>
    </row>
    <row r="31" spans="1:55" ht="20.100000000000001" customHeight="1" x14ac:dyDescent="0.25">
      <c r="A31" s="551"/>
      <c r="B31" s="497" t="s">
        <v>40</v>
      </c>
      <c r="C31" s="498"/>
      <c r="D31" s="591">
        <f>F29</f>
        <v>3.4805194805194803</v>
      </c>
      <c r="E31" s="650"/>
      <c r="F31" s="650"/>
      <c r="G31" s="650"/>
      <c r="H31" s="650"/>
      <c r="I31" s="497" t="s">
        <v>40</v>
      </c>
      <c r="J31" s="498"/>
      <c r="K31" s="591">
        <f>M29</f>
        <v>3.2506493506493506</v>
      </c>
      <c r="L31" s="591"/>
      <c r="M31" s="650"/>
      <c r="N31" s="650"/>
      <c r="O31" s="342"/>
      <c r="P31" s="497" t="s">
        <v>40</v>
      </c>
      <c r="Q31" s="498"/>
      <c r="R31" s="614">
        <f>T29</f>
        <v>2.7561688311688313</v>
      </c>
      <c r="S31" s="650"/>
      <c r="T31" s="650"/>
      <c r="U31" s="650"/>
      <c r="V31" s="77"/>
      <c r="W31" s="499" t="s">
        <v>40</v>
      </c>
      <c r="X31" s="498"/>
      <c r="Y31" s="591">
        <f>AA29</f>
        <v>2.8467532467532468</v>
      </c>
      <c r="Z31" s="650"/>
      <c r="AA31" s="650"/>
      <c r="AB31" s="650"/>
      <c r="AC31" s="77"/>
      <c r="AD31" s="497" t="s">
        <v>40</v>
      </c>
      <c r="AE31" s="498"/>
      <c r="AF31" s="591">
        <f>AH29</f>
        <v>2.657142857142857</v>
      </c>
      <c r="AG31" s="650"/>
      <c r="AH31" s="650"/>
      <c r="AI31" s="650"/>
      <c r="AJ31" s="77"/>
      <c r="AL31" s="603"/>
      <c r="AM31" s="637"/>
      <c r="AU31" s="603"/>
      <c r="AY31" s="603"/>
      <c r="AZ31" s="603"/>
      <c r="BA31" s="603"/>
      <c r="BB31" s="603"/>
      <c r="BC31" s="603"/>
    </row>
    <row r="32" spans="1:55" ht="20.100000000000001" customHeight="1" x14ac:dyDescent="0.25">
      <c r="A32" s="551"/>
      <c r="B32" s="497" t="s">
        <v>412</v>
      </c>
      <c r="C32" s="498"/>
      <c r="D32" s="591">
        <f>G29</f>
        <v>1.8</v>
      </c>
      <c r="E32" s="650"/>
      <c r="F32" s="650"/>
      <c r="G32" s="650"/>
      <c r="H32" s="650"/>
      <c r="I32" s="497" t="s">
        <v>412</v>
      </c>
      <c r="J32" s="498"/>
      <c r="K32" s="591">
        <f>N29</f>
        <v>1.1000000000000001</v>
      </c>
      <c r="L32" s="591"/>
      <c r="M32" s="650"/>
      <c r="N32" s="650"/>
      <c r="O32" s="621"/>
      <c r="P32" s="497" t="s">
        <v>412</v>
      </c>
      <c r="Q32" s="498"/>
      <c r="R32" s="614">
        <f>U29</f>
        <v>1.51</v>
      </c>
      <c r="S32" s="650"/>
      <c r="T32" s="650"/>
      <c r="U32" s="650"/>
      <c r="V32" s="77"/>
      <c r="W32" s="499" t="s">
        <v>412</v>
      </c>
      <c r="X32" s="498"/>
      <c r="Y32" s="591">
        <f>AB29</f>
        <v>1.45</v>
      </c>
      <c r="Z32" s="650"/>
      <c r="AA32" s="650"/>
      <c r="AB32" s="650"/>
      <c r="AC32" s="77"/>
      <c r="AD32" s="497" t="s">
        <v>412</v>
      </c>
      <c r="AE32" s="498"/>
      <c r="AF32" s="591">
        <f>AI29</f>
        <v>1.85</v>
      </c>
      <c r="AG32" s="650"/>
      <c r="AH32" s="650"/>
      <c r="AI32" s="650"/>
      <c r="AJ32" s="77"/>
      <c r="AL32" s="603"/>
      <c r="AM32" s="603"/>
      <c r="AU32" s="603"/>
      <c r="AY32" s="603"/>
      <c r="AZ32" s="603"/>
      <c r="BA32" s="603"/>
      <c r="BB32" s="603"/>
      <c r="BC32" s="603"/>
    </row>
    <row r="33" spans="1:55" x14ac:dyDescent="0.25">
      <c r="A33" s="551"/>
      <c r="B33" s="497" t="s">
        <v>413</v>
      </c>
      <c r="C33" s="498"/>
      <c r="D33" s="592"/>
      <c r="E33" s="651"/>
      <c r="F33" s="651"/>
      <c r="G33" s="651"/>
      <c r="H33" s="651"/>
      <c r="I33" s="497" t="s">
        <v>413</v>
      </c>
      <c r="J33" s="498"/>
      <c r="K33" s="592">
        <v>1</v>
      </c>
      <c r="L33" s="592"/>
      <c r="M33" s="651"/>
      <c r="N33" s="651"/>
      <c r="O33" s="621"/>
      <c r="P33" s="497" t="s">
        <v>413</v>
      </c>
      <c r="Q33" s="498"/>
      <c r="R33" s="616"/>
      <c r="S33" s="651"/>
      <c r="T33" s="651"/>
      <c r="U33" s="651"/>
      <c r="V33" s="77"/>
      <c r="W33" s="499" t="s">
        <v>413</v>
      </c>
      <c r="X33" s="498"/>
      <c r="Y33" s="592">
        <v>1</v>
      </c>
      <c r="Z33" s="651"/>
      <c r="AA33" s="651"/>
      <c r="AB33" s="651"/>
      <c r="AC33" s="77"/>
      <c r="AD33" s="497" t="s">
        <v>413</v>
      </c>
      <c r="AE33" s="498"/>
      <c r="AF33" s="592"/>
      <c r="AG33" s="651"/>
      <c r="AH33" s="651"/>
      <c r="AI33" s="651"/>
      <c r="AJ33" s="77"/>
      <c r="AL33" s="603"/>
      <c r="AM33" s="609"/>
      <c r="AU33" s="603"/>
      <c r="AY33" s="603"/>
      <c r="AZ33" s="603"/>
      <c r="BA33" s="603"/>
      <c r="BB33" s="603"/>
      <c r="BC33" s="603"/>
    </row>
    <row r="34" spans="1:55" x14ac:dyDescent="0.25">
      <c r="A34" s="551"/>
      <c r="B34" s="460" t="s">
        <v>110</v>
      </c>
      <c r="C34" s="461"/>
      <c r="D34" s="597"/>
      <c r="E34" s="652"/>
      <c r="F34" s="652"/>
      <c r="G34" s="652"/>
      <c r="H34" s="652"/>
      <c r="I34" s="460" t="s">
        <v>11</v>
      </c>
      <c r="J34" s="461"/>
      <c r="K34" s="597"/>
      <c r="L34" s="597"/>
      <c r="M34" s="652"/>
      <c r="N34" s="652"/>
      <c r="O34" s="44"/>
      <c r="P34" s="460" t="s">
        <v>64</v>
      </c>
      <c r="Q34" s="461"/>
      <c r="R34" s="597"/>
      <c r="S34" s="652"/>
      <c r="T34" s="652"/>
      <c r="U34" s="652"/>
      <c r="V34" s="99"/>
      <c r="W34" s="499" t="s">
        <v>11</v>
      </c>
      <c r="X34" s="498"/>
      <c r="Y34" s="597"/>
      <c r="Z34" s="652"/>
      <c r="AA34" s="652"/>
      <c r="AB34" s="652"/>
      <c r="AC34" s="99"/>
      <c r="AD34" s="460" t="s">
        <v>11</v>
      </c>
      <c r="AE34" s="461"/>
      <c r="AF34" s="597"/>
      <c r="AG34" s="652"/>
      <c r="AH34" s="652"/>
      <c r="AI34" s="652"/>
      <c r="AJ34" s="99"/>
      <c r="AL34" s="603"/>
      <c r="AM34" s="609"/>
      <c r="AU34" s="603"/>
    </row>
    <row r="35" spans="1:55" s="570" customFormat="1" x14ac:dyDescent="0.25">
      <c r="A35" s="551"/>
      <c r="B35" s="497" t="s">
        <v>10</v>
      </c>
      <c r="C35" s="498"/>
      <c r="D35" s="103">
        <v>2.5</v>
      </c>
      <c r="E35" s="125"/>
      <c r="F35" s="125"/>
      <c r="G35" s="125"/>
      <c r="H35" s="125"/>
      <c r="I35" s="497" t="s">
        <v>10</v>
      </c>
      <c r="J35" s="498"/>
      <c r="K35" s="103" t="s">
        <v>49</v>
      </c>
      <c r="L35" s="103"/>
      <c r="M35" s="125"/>
      <c r="N35" s="125"/>
      <c r="O35" s="101"/>
      <c r="P35" s="497" t="s">
        <v>10</v>
      </c>
      <c r="Q35" s="498"/>
      <c r="R35" s="103" t="s">
        <v>49</v>
      </c>
      <c r="S35" s="125"/>
      <c r="T35" s="125"/>
      <c r="U35" s="125"/>
      <c r="V35" s="85"/>
      <c r="W35" s="499" t="s">
        <v>10</v>
      </c>
      <c r="X35" s="498"/>
      <c r="Y35" s="594">
        <v>2.5</v>
      </c>
      <c r="Z35" s="653"/>
      <c r="AA35" s="653"/>
      <c r="AB35" s="653"/>
      <c r="AC35" s="85"/>
      <c r="AD35" s="497" t="s">
        <v>10</v>
      </c>
      <c r="AE35" s="498"/>
      <c r="AF35" s="103">
        <v>2.5</v>
      </c>
      <c r="AG35" s="125"/>
      <c r="AH35" s="125"/>
      <c r="AI35" s="125"/>
      <c r="AJ35" s="85"/>
      <c r="AM35" s="609"/>
      <c r="AU35" s="603"/>
      <c r="AV35" s="253"/>
      <c r="AW35" s="253"/>
      <c r="AX35" s="253"/>
    </row>
    <row r="36" spans="1:55" s="570" customFormat="1" ht="24" customHeight="1" thickBot="1" x14ac:dyDescent="0.3">
      <c r="A36" s="552"/>
      <c r="B36" s="510" t="s">
        <v>48</v>
      </c>
      <c r="C36" s="511"/>
      <c r="D36" s="256">
        <f>D30*70+D31*75+D32*25+D33*60+D35*45</f>
        <v>839.31673881673873</v>
      </c>
      <c r="E36" s="257"/>
      <c r="F36" s="257"/>
      <c r="G36" s="257"/>
      <c r="H36" s="257"/>
      <c r="I36" s="510" t="s">
        <v>48</v>
      </c>
      <c r="J36" s="511"/>
      <c r="K36" s="256">
        <f>K30*70+K31*75+K32*25+K33*60+K35*45</f>
        <v>863.7987012987013</v>
      </c>
      <c r="L36" s="256"/>
      <c r="M36" s="257"/>
      <c r="N36" s="257"/>
      <c r="O36" s="149"/>
      <c r="P36" s="510" t="s">
        <v>48</v>
      </c>
      <c r="Q36" s="511"/>
      <c r="R36" s="256">
        <f>R30*70+R31*75+R32*25+R33*60+R35*45</f>
        <v>817.79599567099569</v>
      </c>
      <c r="S36" s="257"/>
      <c r="T36" s="257"/>
      <c r="U36" s="257"/>
      <c r="V36" s="86"/>
      <c r="W36" s="539" t="s">
        <v>48</v>
      </c>
      <c r="X36" s="540"/>
      <c r="Y36" s="593">
        <f>Y30*70+Y31*75+Y32*25+Y33*60+Y35*45+Y34*120</f>
        <v>931.19766997708177</v>
      </c>
      <c r="Z36" s="654"/>
      <c r="AA36" s="654"/>
      <c r="AB36" s="654"/>
      <c r="AC36" s="100"/>
      <c r="AD36" s="510" t="s">
        <v>48</v>
      </c>
      <c r="AE36" s="511"/>
      <c r="AF36" s="256">
        <f>AF30*70+AF31*75+AF32*25+AF33*60+AF35*45+AF34*120</f>
        <v>778.03571428571422</v>
      </c>
      <c r="AG36" s="257"/>
      <c r="AH36" s="257"/>
      <c r="AI36" s="257"/>
      <c r="AJ36" s="258"/>
      <c r="AM36" s="609"/>
      <c r="AU36" s="603"/>
      <c r="AV36" s="253"/>
      <c r="AW36" s="253"/>
      <c r="AX36" s="253"/>
    </row>
    <row r="37" spans="1:55" s="248" customFormat="1" ht="27" customHeight="1" x14ac:dyDescent="0.25">
      <c r="A37" s="246" t="s">
        <v>18</v>
      </c>
      <c r="B37" s="420"/>
      <c r="C37" s="420"/>
      <c r="D37" s="246"/>
      <c r="E37" s="246"/>
      <c r="F37" s="246"/>
      <c r="G37" s="246"/>
      <c r="I37" s="248" t="s">
        <v>19</v>
      </c>
      <c r="K37" s="246" t="s">
        <v>25</v>
      </c>
      <c r="L37" s="246"/>
      <c r="M37" s="246"/>
      <c r="N37" s="246"/>
      <c r="O37" s="246"/>
      <c r="P37" s="246"/>
      <c r="Q37" s="246"/>
      <c r="R37" s="246" t="s">
        <v>146</v>
      </c>
      <c r="S37" s="246"/>
      <c r="T37" s="246"/>
      <c r="U37" s="246"/>
      <c r="V37" s="246"/>
      <c r="W37" s="246"/>
      <c r="Y37" s="248" t="s">
        <v>21</v>
      </c>
      <c r="Z37" s="246"/>
      <c r="AA37" s="246"/>
      <c r="AB37" s="246"/>
      <c r="AG37" s="246"/>
      <c r="AH37" s="246"/>
      <c r="AI37" s="246"/>
    </row>
    <row r="38" spans="1:55" s="574" customFormat="1" ht="19.5" x14ac:dyDescent="0.25">
      <c r="A38" s="432" t="s">
        <v>22</v>
      </c>
      <c r="B38" s="432"/>
      <c r="C38" s="432"/>
      <c r="D38" s="432"/>
      <c r="E38" s="432"/>
      <c r="F38" s="432"/>
      <c r="G38" s="432"/>
      <c r="H38" s="432"/>
      <c r="I38" s="432"/>
      <c r="J38" s="432"/>
      <c r="K38" s="432"/>
      <c r="L38" s="432"/>
      <c r="M38" s="641"/>
      <c r="N38" s="641"/>
      <c r="O38" s="576"/>
      <c r="P38" s="576"/>
      <c r="Q38" s="576"/>
      <c r="R38" s="576"/>
      <c r="S38" s="576"/>
      <c r="T38" s="576"/>
      <c r="U38" s="576"/>
      <c r="V38" s="576"/>
      <c r="W38" s="576"/>
      <c r="X38" s="573"/>
      <c r="AG38" s="573"/>
      <c r="AH38" s="573"/>
      <c r="AI38" s="573"/>
      <c r="AK38" s="573"/>
      <c r="AL38" s="573"/>
      <c r="AM38" s="573"/>
      <c r="AU38" s="603"/>
      <c r="AV38" s="253"/>
      <c r="AW38" s="253"/>
      <c r="AX38" s="253"/>
    </row>
    <row r="39" spans="1:55" s="574" customFormat="1" ht="19.5" x14ac:dyDescent="0.25">
      <c r="A39" s="428" t="s">
        <v>13</v>
      </c>
      <c r="B39" s="428"/>
      <c r="C39" s="428"/>
      <c r="D39" s="428"/>
      <c r="E39" s="428"/>
      <c r="F39" s="428"/>
      <c r="G39" s="428"/>
      <c r="H39" s="428"/>
      <c r="I39" s="428"/>
      <c r="J39" s="428"/>
      <c r="K39" s="428"/>
      <c r="L39" s="428"/>
      <c r="M39" s="428"/>
      <c r="N39" s="428"/>
      <c r="O39" s="428"/>
      <c r="P39" s="428"/>
      <c r="Q39" s="428"/>
      <c r="R39" s="428"/>
      <c r="S39" s="428"/>
      <c r="T39" s="428"/>
      <c r="U39" s="428"/>
      <c r="V39" s="428"/>
      <c r="W39" s="428"/>
      <c r="X39" s="428"/>
      <c r="Y39" s="573"/>
      <c r="AG39" s="573"/>
      <c r="AH39" s="573"/>
      <c r="AI39" s="573"/>
      <c r="AK39" s="573"/>
      <c r="AL39" s="573"/>
      <c r="AM39" s="573"/>
      <c r="AU39" s="603"/>
      <c r="AV39" s="253"/>
      <c r="AW39" s="253"/>
      <c r="AX39" s="253"/>
    </row>
    <row r="40" spans="1:55" s="574" customFormat="1" ht="19.5" x14ac:dyDescent="0.25">
      <c r="A40" s="585" t="s">
        <v>12</v>
      </c>
      <c r="B40" s="585"/>
      <c r="C40" s="585"/>
      <c r="D40" s="573"/>
      <c r="E40" s="573"/>
      <c r="F40" s="573"/>
      <c r="G40" s="573"/>
      <c r="H40" s="573"/>
      <c r="I40" s="573"/>
      <c r="J40" s="573"/>
      <c r="K40" s="576"/>
      <c r="L40" s="585"/>
      <c r="M40" s="573"/>
      <c r="N40" s="573"/>
      <c r="O40" s="573"/>
      <c r="P40" s="576"/>
      <c r="Q40" s="576"/>
      <c r="R40" s="576"/>
      <c r="S40" s="573"/>
      <c r="T40" s="573"/>
      <c r="U40" s="573"/>
      <c r="V40" s="576"/>
      <c r="W40" s="577"/>
      <c r="X40" s="573"/>
      <c r="Y40" s="573"/>
      <c r="AG40" s="573"/>
      <c r="AH40" s="573"/>
      <c r="AI40" s="573"/>
      <c r="AU40" s="603"/>
      <c r="AV40" s="253"/>
      <c r="AW40" s="253"/>
      <c r="AX40" s="253"/>
    </row>
    <row r="41" spans="1:55" x14ac:dyDescent="0.25">
      <c r="A41" s="603"/>
      <c r="B41" s="603"/>
      <c r="C41" s="582"/>
      <c r="D41" s="603"/>
      <c r="K41" s="603"/>
      <c r="L41" s="603"/>
      <c r="V41" s="603"/>
      <c r="W41" s="582"/>
      <c r="X41" s="603"/>
      <c r="AU41" s="571"/>
      <c r="AV41" s="570"/>
      <c r="AW41" s="570"/>
      <c r="AX41" s="570"/>
    </row>
    <row r="42" spans="1:55" x14ac:dyDescent="0.25">
      <c r="A42" s="603"/>
      <c r="B42" s="603"/>
      <c r="V42" s="603"/>
      <c r="W42" s="582"/>
      <c r="X42" s="603"/>
      <c r="AU42" s="571"/>
      <c r="AV42" s="570"/>
      <c r="AW42" s="570"/>
      <c r="AX42" s="570"/>
    </row>
    <row r="43" spans="1:55" x14ac:dyDescent="0.25">
      <c r="AU43" s="603"/>
    </row>
    <row r="48" spans="1:55" x14ac:dyDescent="0.25">
      <c r="H48" s="252"/>
      <c r="I48" s="252"/>
      <c r="J48" s="252"/>
    </row>
  </sheetData>
  <mergeCells count="92">
    <mergeCell ref="AM11:AM15"/>
    <mergeCell ref="W5:W6"/>
    <mergeCell ref="W7:W11"/>
    <mergeCell ref="W12:W16"/>
    <mergeCell ref="W17:W21"/>
    <mergeCell ref="X18:X21"/>
    <mergeCell ref="AD17:AD21"/>
    <mergeCell ref="AD5:AD6"/>
    <mergeCell ref="W22:W26"/>
    <mergeCell ref="AD29:AE29"/>
    <mergeCell ref="AD12:AD16"/>
    <mergeCell ref="AD22:AD26"/>
    <mergeCell ref="A1:AJ1"/>
    <mergeCell ref="D2:K2"/>
    <mergeCell ref="O2:V2"/>
    <mergeCell ref="X2:AJ2"/>
    <mergeCell ref="B3:C3"/>
    <mergeCell ref="P3:Q3"/>
    <mergeCell ref="R3:V3"/>
    <mergeCell ref="W3:X3"/>
    <mergeCell ref="Y3:AC3"/>
    <mergeCell ref="AD3:AE3"/>
    <mergeCell ref="AF3:AJ3"/>
    <mergeCell ref="D3:H3"/>
    <mergeCell ref="AK3:AL3"/>
    <mergeCell ref="B32:C32"/>
    <mergeCell ref="AD32:AE32"/>
    <mergeCell ref="P30:Q30"/>
    <mergeCell ref="W30:X30"/>
    <mergeCell ref="AD30:AE30"/>
    <mergeCell ref="P31:Q31"/>
    <mergeCell ref="W31:X31"/>
    <mergeCell ref="AD31:AE31"/>
    <mergeCell ref="AE18:AE21"/>
    <mergeCell ref="B30:C30"/>
    <mergeCell ref="B31:C31"/>
    <mergeCell ref="I5:I6"/>
    <mergeCell ref="AD7:AD11"/>
    <mergeCell ref="B5:B6"/>
    <mergeCell ref="B7:B11"/>
    <mergeCell ref="A39:X39"/>
    <mergeCell ref="A29:A36"/>
    <mergeCell ref="A22:A26"/>
    <mergeCell ref="AD35:AE35"/>
    <mergeCell ref="P36:Q36"/>
    <mergeCell ref="W36:X36"/>
    <mergeCell ref="AD36:AE36"/>
    <mergeCell ref="AD33:AE33"/>
    <mergeCell ref="B33:C33"/>
    <mergeCell ref="B34:C34"/>
    <mergeCell ref="B35:C35"/>
    <mergeCell ref="B36:C36"/>
    <mergeCell ref="B29:C29"/>
    <mergeCell ref="P35:Q35"/>
    <mergeCell ref="AD34:AE34"/>
    <mergeCell ref="A38:L38"/>
    <mergeCell ref="I35:J35"/>
    <mergeCell ref="I36:J36"/>
    <mergeCell ref="I34:J34"/>
    <mergeCell ref="P29:Q29"/>
    <mergeCell ref="W29:X29"/>
    <mergeCell ref="P32:Q32"/>
    <mergeCell ref="W35:X35"/>
    <mergeCell ref="P33:Q33"/>
    <mergeCell ref="W33:X33"/>
    <mergeCell ref="P34:Q34"/>
    <mergeCell ref="W34:X34"/>
    <mergeCell ref="W32:X32"/>
    <mergeCell ref="I32:J32"/>
    <mergeCell ref="I33:J33"/>
    <mergeCell ref="B22:B26"/>
    <mergeCell ref="A12:A16"/>
    <mergeCell ref="B12:B16"/>
    <mergeCell ref="P22:P26"/>
    <mergeCell ref="A5:A6"/>
    <mergeCell ref="C18:C21"/>
    <mergeCell ref="A7:A11"/>
    <mergeCell ref="A17:A21"/>
    <mergeCell ref="B17:B21"/>
    <mergeCell ref="K3:O3"/>
    <mergeCell ref="I30:J30"/>
    <mergeCell ref="I31:J31"/>
    <mergeCell ref="P12:P16"/>
    <mergeCell ref="P17:P21"/>
    <mergeCell ref="P5:P11"/>
    <mergeCell ref="I3:J3"/>
    <mergeCell ref="I22:I26"/>
    <mergeCell ref="I29:J29"/>
    <mergeCell ref="I7:I11"/>
    <mergeCell ref="I12:I16"/>
    <mergeCell ref="I17:I21"/>
    <mergeCell ref="J18:J21"/>
  </mergeCells>
  <phoneticPr fontId="1" type="noConversion"/>
  <printOptions horizontalCentered="1" verticalCentered="1"/>
  <pageMargins left="0" right="0" top="0" bottom="0" header="0" footer="0"/>
  <pageSetup paperSize="9" scale="81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Z49"/>
  <sheetViews>
    <sheetView zoomScale="80" zoomScaleNormal="80" workbookViewId="0">
      <selection activeCell="I7" sqref="I7:I11"/>
    </sheetView>
  </sheetViews>
  <sheetFormatPr defaultRowHeight="16.5" x14ac:dyDescent="0.25"/>
  <cols>
    <col min="1" max="4" width="9" style="253"/>
    <col min="5" max="7" width="5.625" style="253" hidden="1" customWidth="1"/>
    <col min="8" max="8" width="5.625" style="253" customWidth="1"/>
    <col min="9" max="9" width="8.625" style="253" customWidth="1"/>
    <col min="10" max="10" width="9.625" style="253" customWidth="1"/>
    <col min="11" max="11" width="9" style="253"/>
    <col min="12" max="14" width="5.625" style="253" hidden="1" customWidth="1"/>
    <col min="15" max="15" width="5.625" style="253" customWidth="1"/>
    <col min="16" max="18" width="9" style="253"/>
    <col min="19" max="21" width="5.625" style="253" hidden="1" customWidth="1"/>
    <col min="22" max="22" width="5.625" style="253" customWidth="1"/>
    <col min="23" max="23" width="9" style="253"/>
    <col min="24" max="24" width="9" style="253" customWidth="1"/>
    <col min="25" max="25" width="9" style="253"/>
    <col min="26" max="28" width="5.625" style="253" hidden="1" customWidth="1"/>
    <col min="29" max="29" width="5.875" style="253" customWidth="1"/>
    <col min="30" max="32" width="9" style="253"/>
    <col min="33" max="35" width="5.625" style="253" hidden="1" customWidth="1"/>
    <col min="36" max="36" width="5.625" style="253" customWidth="1"/>
    <col min="37" max="16384" width="9" style="253"/>
  </cols>
  <sheetData>
    <row r="1" spans="1:52" s="331" customFormat="1" ht="21" x14ac:dyDescent="0.25">
      <c r="A1" s="515" t="s">
        <v>419</v>
      </c>
      <c r="B1" s="515"/>
      <c r="C1" s="515"/>
      <c r="D1" s="515"/>
      <c r="E1" s="515"/>
      <c r="F1" s="515"/>
      <c r="G1" s="515"/>
      <c r="H1" s="515"/>
      <c r="I1" s="515"/>
      <c r="J1" s="515"/>
      <c r="K1" s="515"/>
      <c r="L1" s="515"/>
      <c r="M1" s="515"/>
      <c r="N1" s="515"/>
      <c r="O1" s="515"/>
      <c r="P1" s="515"/>
      <c r="Q1" s="515"/>
      <c r="R1" s="515"/>
      <c r="S1" s="515"/>
      <c r="T1" s="515"/>
      <c r="U1" s="515"/>
      <c r="V1" s="515"/>
      <c r="W1" s="515"/>
      <c r="X1" s="515"/>
      <c r="Y1" s="515"/>
      <c r="Z1" s="515"/>
      <c r="AA1" s="515"/>
      <c r="AB1" s="515"/>
      <c r="AC1" s="515"/>
      <c r="AD1" s="515"/>
      <c r="AE1" s="515"/>
      <c r="AF1" s="515"/>
      <c r="AG1" s="515"/>
    </row>
    <row r="2" spans="1:52" s="331" customFormat="1" ht="20.25" thickBot="1" x14ac:dyDescent="0.3">
      <c r="A2" s="330" t="s">
        <v>62</v>
      </c>
      <c r="B2" s="330"/>
      <c r="C2" s="330"/>
      <c r="D2" s="554" t="s">
        <v>5</v>
      </c>
      <c r="E2" s="554"/>
      <c r="F2" s="554"/>
      <c r="G2" s="554"/>
      <c r="H2" s="554"/>
      <c r="I2" s="554"/>
      <c r="J2" s="554"/>
      <c r="O2" s="555" t="s">
        <v>7</v>
      </c>
      <c r="P2" s="555"/>
      <c r="Q2" s="555"/>
      <c r="R2" s="555"/>
      <c r="S2" s="555"/>
      <c r="T2" s="555"/>
      <c r="U2" s="555"/>
      <c r="V2" s="555"/>
      <c r="W2" s="574"/>
      <c r="X2" s="556" t="s">
        <v>4</v>
      </c>
      <c r="Y2" s="556"/>
      <c r="Z2" s="556"/>
      <c r="AA2" s="556"/>
      <c r="AB2" s="556"/>
      <c r="AC2" s="556"/>
      <c r="AD2" s="556"/>
      <c r="AE2" s="556"/>
      <c r="AF2" s="556"/>
      <c r="AG2" s="556"/>
      <c r="AH2" s="332"/>
      <c r="AI2" s="332"/>
      <c r="AJ2" s="332"/>
      <c r="AK2" s="332"/>
    </row>
    <row r="3" spans="1:52" s="252" customFormat="1" ht="17.25" thickBot="1" x14ac:dyDescent="0.3">
      <c r="A3" s="333" t="s">
        <v>144</v>
      </c>
      <c r="B3" s="518">
        <v>45255</v>
      </c>
      <c r="C3" s="557"/>
      <c r="D3" s="523" t="s">
        <v>79</v>
      </c>
      <c r="E3" s="525"/>
      <c r="F3" s="518"/>
      <c r="G3" s="519"/>
      <c r="H3" s="905"/>
      <c r="I3" s="518">
        <v>45256</v>
      </c>
      <c r="J3" s="519"/>
      <c r="K3" s="523" t="s">
        <v>125</v>
      </c>
      <c r="L3" s="525"/>
      <c r="M3" s="906"/>
      <c r="N3" s="518"/>
      <c r="O3" s="548"/>
      <c r="P3" s="907">
        <v>45257</v>
      </c>
      <c r="Q3" s="907"/>
      <c r="R3" s="524" t="s">
        <v>126</v>
      </c>
      <c r="S3" s="524"/>
      <c r="T3" s="524"/>
      <c r="U3" s="524"/>
      <c r="V3" s="525"/>
      <c r="W3" s="908">
        <v>45258</v>
      </c>
      <c r="X3" s="907"/>
      <c r="Y3" s="524" t="s">
        <v>145</v>
      </c>
      <c r="Z3" s="524"/>
      <c r="AA3" s="524"/>
      <c r="AB3" s="524"/>
      <c r="AC3" s="909"/>
      <c r="AD3" s="518">
        <v>45259</v>
      </c>
      <c r="AE3" s="519"/>
      <c r="AF3" s="526" t="s">
        <v>38</v>
      </c>
      <c r="AG3" s="527"/>
      <c r="AH3" s="527"/>
      <c r="AI3" s="527"/>
      <c r="AJ3" s="528"/>
      <c r="AM3" s="637"/>
      <c r="AN3" s="596"/>
      <c r="AO3" s="582"/>
      <c r="AP3" s="618"/>
      <c r="AQ3" s="603"/>
      <c r="AR3" s="603"/>
    </row>
    <row r="4" spans="1:52" s="252" customFormat="1" ht="18" customHeight="1" x14ac:dyDescent="0.25">
      <c r="A4" s="334" t="s">
        <v>32</v>
      </c>
      <c r="B4" s="910" t="s">
        <v>50</v>
      </c>
      <c r="C4" s="336" t="s">
        <v>51</v>
      </c>
      <c r="D4" s="336" t="s">
        <v>410</v>
      </c>
      <c r="E4" s="337" t="s">
        <v>91</v>
      </c>
      <c r="F4" s="337" t="s">
        <v>92</v>
      </c>
      <c r="G4" s="337" t="s">
        <v>93</v>
      </c>
      <c r="H4" s="339" t="s">
        <v>52</v>
      </c>
      <c r="I4" s="335" t="s">
        <v>50</v>
      </c>
      <c r="J4" s="336" t="s">
        <v>51</v>
      </c>
      <c r="K4" s="336" t="s">
        <v>410</v>
      </c>
      <c r="L4" s="337" t="s">
        <v>91</v>
      </c>
      <c r="M4" s="337" t="s">
        <v>92</v>
      </c>
      <c r="N4" s="337" t="s">
        <v>93</v>
      </c>
      <c r="O4" s="339" t="s">
        <v>52</v>
      </c>
      <c r="P4" s="910" t="s">
        <v>50</v>
      </c>
      <c r="Q4" s="336" t="s">
        <v>39</v>
      </c>
      <c r="R4" s="336" t="s">
        <v>410</v>
      </c>
      <c r="S4" s="337" t="s">
        <v>91</v>
      </c>
      <c r="T4" s="337" t="s">
        <v>92</v>
      </c>
      <c r="U4" s="337" t="s">
        <v>93</v>
      </c>
      <c r="V4" s="339" t="s">
        <v>52</v>
      </c>
      <c r="W4" s="911" t="s">
        <v>50</v>
      </c>
      <c r="X4" s="354" t="s">
        <v>39</v>
      </c>
      <c r="Y4" s="354" t="s">
        <v>410</v>
      </c>
      <c r="Z4" s="337" t="s">
        <v>91</v>
      </c>
      <c r="AA4" s="337" t="s">
        <v>92</v>
      </c>
      <c r="AB4" s="337" t="s">
        <v>93</v>
      </c>
      <c r="AC4" s="338" t="s">
        <v>52</v>
      </c>
      <c r="AD4" s="911" t="s">
        <v>50</v>
      </c>
      <c r="AE4" s="354" t="s">
        <v>39</v>
      </c>
      <c r="AF4" s="354" t="s">
        <v>410</v>
      </c>
      <c r="AG4" s="337" t="s">
        <v>91</v>
      </c>
      <c r="AH4" s="337" t="s">
        <v>92</v>
      </c>
      <c r="AI4" s="337" t="s">
        <v>93</v>
      </c>
      <c r="AJ4" s="339" t="s">
        <v>52</v>
      </c>
      <c r="AK4" s="596"/>
      <c r="AM4" s="637"/>
      <c r="AN4" s="596"/>
      <c r="AO4" s="596"/>
      <c r="AP4" s="618"/>
      <c r="AQ4" s="603"/>
      <c r="AR4" s="603"/>
      <c r="AS4" s="582"/>
      <c r="AT4" s="582"/>
      <c r="AU4" s="582"/>
      <c r="AV4" s="582"/>
      <c r="AW4" s="582"/>
      <c r="AX4" s="582"/>
      <c r="AY4" s="582"/>
      <c r="AZ4" s="582"/>
    </row>
    <row r="5" spans="1:52" ht="16.5" customHeight="1" x14ac:dyDescent="0.25">
      <c r="A5" s="441" t="s">
        <v>3</v>
      </c>
      <c r="B5" s="565" t="s">
        <v>63</v>
      </c>
      <c r="C5" s="634" t="s">
        <v>107</v>
      </c>
      <c r="D5" s="634">
        <v>120</v>
      </c>
      <c r="E5" s="634">
        <f>D5/20</f>
        <v>6</v>
      </c>
      <c r="F5" s="634"/>
      <c r="G5" s="634"/>
      <c r="H5" s="621"/>
      <c r="I5" s="462" t="s">
        <v>148</v>
      </c>
      <c r="J5" s="634" t="s">
        <v>86</v>
      </c>
      <c r="K5" s="634">
        <v>100</v>
      </c>
      <c r="L5" s="634">
        <f>K5/20</f>
        <v>5</v>
      </c>
      <c r="M5" s="634"/>
      <c r="N5" s="634"/>
      <c r="O5" s="621"/>
      <c r="P5" s="912" t="s">
        <v>216</v>
      </c>
      <c r="Q5" s="634" t="s">
        <v>217</v>
      </c>
      <c r="R5" s="634">
        <v>150</v>
      </c>
      <c r="S5" s="634">
        <f>R5/30</f>
        <v>5</v>
      </c>
      <c r="T5" s="634"/>
      <c r="U5" s="634"/>
      <c r="V5" s="629"/>
      <c r="W5" s="462" t="s">
        <v>148</v>
      </c>
      <c r="X5" s="634" t="s">
        <v>86</v>
      </c>
      <c r="Y5" s="634">
        <v>80</v>
      </c>
      <c r="Z5" s="634">
        <f>Y5/20</f>
        <v>4</v>
      </c>
      <c r="AA5" s="634"/>
      <c r="AB5" s="634"/>
      <c r="AC5" s="621"/>
      <c r="AD5" s="462" t="s">
        <v>63</v>
      </c>
      <c r="AE5" s="634" t="s">
        <v>107</v>
      </c>
      <c r="AF5" s="634">
        <v>105</v>
      </c>
      <c r="AG5" s="634">
        <f>AF5/20</f>
        <v>5.25</v>
      </c>
      <c r="AH5" s="634"/>
      <c r="AI5" s="634"/>
      <c r="AJ5" s="621"/>
      <c r="AL5" s="637"/>
      <c r="AM5" s="637"/>
      <c r="AN5" s="639"/>
      <c r="AO5" s="582"/>
      <c r="AP5" s="618"/>
      <c r="AQ5" s="603"/>
      <c r="AR5" s="603"/>
      <c r="AS5" s="603"/>
      <c r="AT5" s="603"/>
    </row>
    <row r="6" spans="1:52" x14ac:dyDescent="0.25">
      <c r="A6" s="442"/>
      <c r="B6" s="566"/>
      <c r="C6" s="677"/>
      <c r="D6" s="677"/>
      <c r="E6" s="634"/>
      <c r="F6" s="634"/>
      <c r="G6" s="634"/>
      <c r="H6" s="621"/>
      <c r="I6" s="462"/>
      <c r="J6" s="634" t="s">
        <v>147</v>
      </c>
      <c r="K6" s="622">
        <v>20</v>
      </c>
      <c r="L6" s="634">
        <f>K6/20</f>
        <v>1</v>
      </c>
      <c r="M6" s="913"/>
      <c r="N6" s="634"/>
      <c r="O6" s="621"/>
      <c r="P6" s="914"/>
      <c r="R6" s="660"/>
      <c r="S6" s="634"/>
      <c r="T6" s="634"/>
      <c r="U6" s="634"/>
      <c r="V6" s="629"/>
      <c r="W6" s="462"/>
      <c r="X6" s="622" t="s">
        <v>147</v>
      </c>
      <c r="Y6" s="622">
        <v>30</v>
      </c>
      <c r="Z6" s="634">
        <f>Y6/20</f>
        <v>1.5</v>
      </c>
      <c r="AA6" s="634"/>
      <c r="AB6" s="634"/>
      <c r="AC6" s="621"/>
      <c r="AD6" s="463"/>
      <c r="AE6" s="677"/>
      <c r="AF6" s="677"/>
      <c r="AG6" s="634"/>
      <c r="AH6" s="634"/>
      <c r="AI6" s="634"/>
      <c r="AJ6" s="621"/>
      <c r="AL6" s="637"/>
      <c r="AM6" s="637"/>
      <c r="AN6" s="639"/>
      <c r="AO6" s="582"/>
      <c r="AP6" s="618"/>
      <c r="AQ6" s="603"/>
      <c r="AR6" s="603"/>
      <c r="AS6" s="603"/>
      <c r="AT6" s="603"/>
    </row>
    <row r="7" spans="1:52" ht="16.5" customHeight="1" x14ac:dyDescent="0.25">
      <c r="A7" s="441" t="s">
        <v>34</v>
      </c>
      <c r="B7" s="456" t="s">
        <v>200</v>
      </c>
      <c r="C7" s="602" t="s">
        <v>281</v>
      </c>
      <c r="D7" s="623">
        <v>95</v>
      </c>
      <c r="E7" s="612"/>
      <c r="F7" s="612">
        <f>D7*0.8/35</f>
        <v>2.1714285714285713</v>
      </c>
      <c r="G7" s="612"/>
      <c r="H7" s="621"/>
      <c r="I7" s="476" t="s">
        <v>338</v>
      </c>
      <c r="J7" s="623" t="s">
        <v>337</v>
      </c>
      <c r="K7" s="634">
        <v>75</v>
      </c>
      <c r="L7" s="612"/>
      <c r="M7" s="612">
        <f>K7/35</f>
        <v>2.1428571428571428</v>
      </c>
      <c r="N7" s="612"/>
      <c r="O7" s="205"/>
      <c r="P7" s="476" t="s">
        <v>150</v>
      </c>
      <c r="Q7" s="634" t="s">
        <v>88</v>
      </c>
      <c r="R7" s="634">
        <v>40</v>
      </c>
      <c r="S7" s="612"/>
      <c r="T7" s="612"/>
      <c r="U7" s="634">
        <f>R7/100</f>
        <v>0.4</v>
      </c>
      <c r="V7" s="629"/>
      <c r="W7" s="476" t="s">
        <v>159</v>
      </c>
      <c r="X7" s="623" t="s">
        <v>54</v>
      </c>
      <c r="Y7" s="623">
        <v>85</v>
      </c>
      <c r="Z7" s="612"/>
      <c r="AA7" s="612">
        <f>Y7*0.8/35</f>
        <v>1.9428571428571428</v>
      </c>
      <c r="AB7" s="612"/>
      <c r="AC7" s="578"/>
      <c r="AD7" s="456" t="s">
        <v>340</v>
      </c>
      <c r="AE7" s="602" t="s">
        <v>341</v>
      </c>
      <c r="AF7" s="623">
        <v>100</v>
      </c>
      <c r="AG7" s="612"/>
      <c r="AH7" s="612">
        <f>AF7*0.65/35</f>
        <v>1.8571428571428572</v>
      </c>
      <c r="AI7" s="612"/>
      <c r="AJ7" s="621"/>
      <c r="AL7" s="637"/>
      <c r="AM7" s="637"/>
      <c r="AN7" s="610"/>
      <c r="AO7" s="582"/>
      <c r="AP7" s="618"/>
      <c r="AQ7" s="603"/>
      <c r="AR7" s="603"/>
      <c r="AS7" s="603"/>
      <c r="AT7" s="603"/>
    </row>
    <row r="8" spans="1:52" x14ac:dyDescent="0.25">
      <c r="A8" s="441"/>
      <c r="B8" s="456"/>
      <c r="C8" s="623" t="s">
        <v>137</v>
      </c>
      <c r="D8" s="623">
        <v>14</v>
      </c>
      <c r="E8" s="612"/>
      <c r="F8" s="612"/>
      <c r="G8" s="612">
        <f>D8/100</f>
        <v>0.14000000000000001</v>
      </c>
      <c r="H8" s="621"/>
      <c r="I8" s="477"/>
      <c r="J8" s="623" t="s">
        <v>232</v>
      </c>
      <c r="K8" s="634">
        <v>40</v>
      </c>
      <c r="L8" s="634"/>
      <c r="M8" s="634"/>
      <c r="N8" s="634">
        <f>K8/100</f>
        <v>0.4</v>
      </c>
      <c r="O8" s="205"/>
      <c r="P8" s="477"/>
      <c r="Q8" s="634" t="s">
        <v>108</v>
      </c>
      <c r="R8" s="634">
        <v>5</v>
      </c>
      <c r="S8" s="634"/>
      <c r="T8" s="634"/>
      <c r="U8" s="612">
        <f>R8/100</f>
        <v>0.05</v>
      </c>
      <c r="V8" s="629"/>
      <c r="W8" s="477"/>
      <c r="X8" s="623" t="s">
        <v>156</v>
      </c>
      <c r="Y8" s="623">
        <v>25</v>
      </c>
      <c r="Z8" s="612"/>
      <c r="AA8" s="612"/>
      <c r="AB8" s="612">
        <f>Y8/100</f>
        <v>0.25</v>
      </c>
      <c r="AC8" s="621"/>
      <c r="AD8" s="456"/>
      <c r="AE8" s="623" t="s">
        <v>342</v>
      </c>
      <c r="AF8" s="623">
        <v>35</v>
      </c>
      <c r="AG8" s="634">
        <f>AF8/90</f>
        <v>0.3888888888888889</v>
      </c>
      <c r="AH8" s="612"/>
      <c r="AI8" s="612"/>
      <c r="AJ8" s="621"/>
      <c r="AL8" s="637"/>
      <c r="AM8" s="637"/>
      <c r="AN8" s="596"/>
      <c r="AO8" s="582"/>
      <c r="AP8" s="618"/>
      <c r="AQ8" s="603"/>
      <c r="AR8" s="603"/>
      <c r="AS8" s="603"/>
      <c r="AT8" s="603"/>
      <c r="AU8" s="603"/>
    </row>
    <row r="9" spans="1:52" ht="16.5" customHeight="1" x14ac:dyDescent="0.25">
      <c r="A9" s="441"/>
      <c r="B9" s="456"/>
      <c r="C9" s="623" t="s">
        <v>201</v>
      </c>
      <c r="D9" s="634">
        <v>40</v>
      </c>
      <c r="E9" s="612">
        <f>D9/90</f>
        <v>0.44444444444444442</v>
      </c>
      <c r="F9" s="612"/>
      <c r="G9" s="612"/>
      <c r="H9" s="342"/>
      <c r="I9" s="477"/>
      <c r="J9" s="677"/>
      <c r="K9" s="623"/>
      <c r="L9" s="634"/>
      <c r="M9" s="612"/>
      <c r="N9" s="634"/>
      <c r="O9" s="205"/>
      <c r="P9" s="477"/>
      <c r="Q9" s="634" t="s">
        <v>84</v>
      </c>
      <c r="R9" s="634">
        <v>15</v>
      </c>
      <c r="S9" s="634"/>
      <c r="T9" s="612"/>
      <c r="U9" s="612">
        <f>R9/100</f>
        <v>0.15</v>
      </c>
      <c r="V9" s="629"/>
      <c r="W9" s="477"/>
      <c r="X9" s="623" t="s">
        <v>160</v>
      </c>
      <c r="Y9" s="623">
        <v>2</v>
      </c>
      <c r="Z9" s="612"/>
      <c r="AA9" s="612"/>
      <c r="AB9" s="612">
        <f>Y9/100</f>
        <v>0.02</v>
      </c>
      <c r="AC9" s="621"/>
      <c r="AD9" s="456"/>
      <c r="AE9" s="623" t="s">
        <v>343</v>
      </c>
      <c r="AF9" s="623">
        <v>8</v>
      </c>
      <c r="AG9" s="634">
        <f>AF9/20</f>
        <v>0.4</v>
      </c>
      <c r="AH9" s="612"/>
      <c r="AI9" s="612"/>
      <c r="AJ9" s="621"/>
      <c r="AL9" s="637"/>
      <c r="AM9" s="637"/>
      <c r="AN9" s="596"/>
      <c r="AO9" s="596"/>
      <c r="AP9" s="618"/>
      <c r="AQ9" s="603"/>
      <c r="AR9" s="603"/>
      <c r="AS9" s="603"/>
      <c r="AT9" s="603"/>
      <c r="AU9" s="603"/>
    </row>
    <row r="10" spans="1:52" ht="19.5" customHeight="1" x14ac:dyDescent="0.25">
      <c r="A10" s="441"/>
      <c r="B10" s="456"/>
      <c r="C10" s="623"/>
      <c r="D10" s="634"/>
      <c r="E10" s="612"/>
      <c r="F10" s="612"/>
      <c r="G10" s="612"/>
      <c r="H10" s="621"/>
      <c r="I10" s="477"/>
      <c r="J10" s="677"/>
      <c r="K10" s="623"/>
      <c r="L10" s="634"/>
      <c r="M10" s="612"/>
      <c r="N10" s="634"/>
      <c r="O10" s="205"/>
      <c r="P10" s="477"/>
      <c r="Q10" s="634" t="s">
        <v>211</v>
      </c>
      <c r="R10" s="634">
        <v>20</v>
      </c>
      <c r="S10" s="660"/>
      <c r="T10" s="612">
        <f>R10/35</f>
        <v>0.5714285714285714</v>
      </c>
      <c r="U10" s="612"/>
      <c r="V10" s="629"/>
      <c r="W10" s="477"/>
      <c r="X10" s="623"/>
      <c r="Y10" s="262"/>
      <c r="Z10" s="612"/>
      <c r="AA10" s="612"/>
      <c r="AB10" s="612"/>
      <c r="AC10" s="621"/>
      <c r="AD10" s="456"/>
      <c r="AE10" s="623" t="s">
        <v>344</v>
      </c>
      <c r="AF10" s="634">
        <v>1</v>
      </c>
      <c r="AG10" s="612"/>
      <c r="AH10" s="612"/>
      <c r="AI10" s="612"/>
      <c r="AJ10" s="621"/>
      <c r="AK10" s="667"/>
      <c r="AL10" s="637"/>
      <c r="AM10" s="637"/>
      <c r="AN10" s="639"/>
      <c r="AO10" s="582"/>
      <c r="AP10" s="618"/>
      <c r="AQ10" s="603"/>
      <c r="AR10" s="603"/>
      <c r="AS10" s="603"/>
      <c r="AT10" s="603"/>
      <c r="AU10" s="603"/>
    </row>
    <row r="11" spans="1:52" x14ac:dyDescent="0.25">
      <c r="A11" s="441"/>
      <c r="B11" s="456"/>
      <c r="C11" s="250"/>
      <c r="D11" s="251"/>
      <c r="E11" s="612"/>
      <c r="F11" s="612"/>
      <c r="G11" s="612"/>
      <c r="H11" s="621"/>
      <c r="I11" s="478"/>
      <c r="J11" s="623"/>
      <c r="K11" s="623"/>
      <c r="L11" s="612"/>
      <c r="M11" s="612"/>
      <c r="N11" s="612"/>
      <c r="O11" s="205"/>
      <c r="P11" s="477"/>
      <c r="Q11" s="634" t="s">
        <v>212</v>
      </c>
      <c r="R11" s="634">
        <v>18</v>
      </c>
      <c r="S11" s="612"/>
      <c r="T11" s="612">
        <f>R11/55</f>
        <v>0.32727272727272727</v>
      </c>
      <c r="U11" s="612"/>
      <c r="V11" s="629"/>
      <c r="W11" s="478"/>
      <c r="X11" s="623"/>
      <c r="Y11" s="659"/>
      <c r="Z11" s="612"/>
      <c r="AA11" s="612"/>
      <c r="AB11" s="612"/>
      <c r="AC11" s="621"/>
      <c r="AD11" s="456"/>
      <c r="AE11" s="623"/>
      <c r="AF11" s="623"/>
      <c r="AG11" s="612"/>
      <c r="AH11" s="612"/>
      <c r="AI11" s="612"/>
      <c r="AJ11" s="621"/>
      <c r="AK11" s="596"/>
      <c r="AL11" s="637"/>
      <c r="AM11" s="637"/>
      <c r="AN11" s="639"/>
      <c r="AO11" s="582"/>
      <c r="AP11" s="618"/>
      <c r="AQ11" s="603"/>
      <c r="AR11" s="603"/>
      <c r="AS11" s="603"/>
      <c r="AT11" s="603"/>
      <c r="AU11" s="603"/>
    </row>
    <row r="12" spans="1:52" ht="16.5" customHeight="1" x14ac:dyDescent="0.25">
      <c r="A12" s="485" t="s">
        <v>35</v>
      </c>
      <c r="B12" s="476" t="s">
        <v>293</v>
      </c>
      <c r="C12" s="634" t="s">
        <v>292</v>
      </c>
      <c r="D12" s="623">
        <v>25</v>
      </c>
      <c r="E12" s="644"/>
      <c r="F12" s="612"/>
      <c r="G12" s="612">
        <f>D12/100</f>
        <v>0.25</v>
      </c>
      <c r="H12" s="578"/>
      <c r="I12" s="476" t="s">
        <v>373</v>
      </c>
      <c r="J12" s="612" t="s">
        <v>374</v>
      </c>
      <c r="K12" s="612">
        <v>40</v>
      </c>
      <c r="L12" s="627"/>
      <c r="M12" s="627"/>
      <c r="N12" s="612">
        <f>K12/100</f>
        <v>0.4</v>
      </c>
      <c r="O12" s="629"/>
      <c r="P12" s="477"/>
      <c r="Q12" s="677" t="s">
        <v>36</v>
      </c>
      <c r="R12" s="634">
        <v>5</v>
      </c>
      <c r="S12" s="634"/>
      <c r="T12" s="612"/>
      <c r="U12" s="612">
        <f>R12/100</f>
        <v>0.05</v>
      </c>
      <c r="V12" s="638"/>
      <c r="W12" s="476" t="s">
        <v>167</v>
      </c>
      <c r="X12" s="264" t="s">
        <v>168</v>
      </c>
      <c r="Y12" s="915">
        <v>30</v>
      </c>
      <c r="Z12" s="265">
        <f>Y12/85</f>
        <v>0.35294117647058826</v>
      </c>
      <c r="AA12" s="265"/>
      <c r="AB12" s="265"/>
      <c r="AC12" s="77"/>
      <c r="AD12" s="476" t="s">
        <v>339</v>
      </c>
      <c r="AE12" s="612" t="s">
        <v>129</v>
      </c>
      <c r="AF12" s="612">
        <v>75</v>
      </c>
      <c r="AG12" s="627"/>
      <c r="AH12" s="627">
        <f>AF12/140</f>
        <v>0.5357142857142857</v>
      </c>
      <c r="AI12" s="612"/>
      <c r="AJ12" s="621"/>
      <c r="AK12" s="596"/>
      <c r="AL12" s="637"/>
      <c r="AM12" s="637"/>
      <c r="AN12" s="610"/>
      <c r="AO12" s="582"/>
      <c r="AP12" s="618"/>
      <c r="AQ12" s="603"/>
      <c r="AR12" s="603"/>
      <c r="AS12" s="656"/>
      <c r="AT12" s="582"/>
      <c r="AU12" s="603"/>
    </row>
    <row r="13" spans="1:52" ht="16.5" customHeight="1" x14ac:dyDescent="0.25">
      <c r="A13" s="441"/>
      <c r="B13" s="477"/>
      <c r="C13" s="623" t="s">
        <v>111</v>
      </c>
      <c r="D13" s="623">
        <v>75</v>
      </c>
      <c r="E13" s="644"/>
      <c r="F13" s="612"/>
      <c r="G13" s="612">
        <f>D13/100</f>
        <v>0.75</v>
      </c>
      <c r="H13" s="578"/>
      <c r="I13" s="477"/>
      <c r="J13" s="657" t="s">
        <v>358</v>
      </c>
      <c r="K13" s="612">
        <v>20</v>
      </c>
      <c r="L13" s="627"/>
      <c r="M13" s="268">
        <f>K13/35</f>
        <v>0.5714285714285714</v>
      </c>
      <c r="N13" s="612"/>
      <c r="O13" s="629"/>
      <c r="P13" s="478"/>
      <c r="Q13" s="627"/>
      <c r="R13" s="634"/>
      <c r="S13" s="634"/>
      <c r="T13" s="612"/>
      <c r="U13" s="612"/>
      <c r="V13" s="629"/>
      <c r="W13" s="477"/>
      <c r="X13" s="266" t="s">
        <v>162</v>
      </c>
      <c r="Y13" s="916">
        <v>35</v>
      </c>
      <c r="Z13" s="917"/>
      <c r="AA13" s="917">
        <f>Y13/55</f>
        <v>0.63636363636363635</v>
      </c>
      <c r="AB13" s="265"/>
      <c r="AC13" s="77"/>
      <c r="AD13" s="477"/>
      <c r="AE13" s="657" t="s">
        <v>54</v>
      </c>
      <c r="AF13" s="612">
        <v>15</v>
      </c>
      <c r="AG13" s="627"/>
      <c r="AH13" s="268">
        <f>AF13*0.8/35</f>
        <v>0.34285714285714286</v>
      </c>
      <c r="AI13" s="612"/>
      <c r="AJ13" s="621"/>
      <c r="AK13" s="596"/>
      <c r="AL13" s="637"/>
      <c r="AM13" s="609"/>
      <c r="AN13" s="596"/>
      <c r="AO13" s="582"/>
      <c r="AP13" s="596"/>
      <c r="AQ13" s="596"/>
      <c r="AR13" s="656"/>
      <c r="AS13" s="656"/>
      <c r="AT13" s="582"/>
      <c r="AU13" s="603"/>
    </row>
    <row r="14" spans="1:52" ht="16.5" customHeight="1" x14ac:dyDescent="0.25">
      <c r="A14" s="441"/>
      <c r="B14" s="477"/>
      <c r="C14" s="623" t="s">
        <v>294</v>
      </c>
      <c r="D14" s="634">
        <v>10</v>
      </c>
      <c r="E14" s="634"/>
      <c r="F14" s="612">
        <f>D14*0.8/35</f>
        <v>0.22857142857142856</v>
      </c>
      <c r="G14" s="612"/>
      <c r="H14" s="918"/>
      <c r="I14" s="477"/>
      <c r="J14" s="612" t="s">
        <v>53</v>
      </c>
      <c r="K14" s="612">
        <v>5</v>
      </c>
      <c r="L14" s="627"/>
      <c r="M14" s="627"/>
      <c r="N14" s="612">
        <f>K14/100</f>
        <v>0.05</v>
      </c>
      <c r="O14" s="629"/>
      <c r="P14" s="562" t="s">
        <v>354</v>
      </c>
      <c r="Q14" s="602" t="s">
        <v>355</v>
      </c>
      <c r="R14" s="623">
        <v>95</v>
      </c>
      <c r="S14" s="612"/>
      <c r="T14" s="612">
        <f>R14*0.8/35</f>
        <v>2.1714285714285713</v>
      </c>
      <c r="U14" s="612"/>
      <c r="V14" s="621"/>
      <c r="W14" s="477"/>
      <c r="X14" s="264" t="s">
        <v>165</v>
      </c>
      <c r="Y14" s="915">
        <v>10</v>
      </c>
      <c r="Z14" s="917"/>
      <c r="AA14" s="265"/>
      <c r="AB14" s="265">
        <f>Y14/100</f>
        <v>0.1</v>
      </c>
      <c r="AC14" s="77"/>
      <c r="AD14" s="477"/>
      <c r="AE14" s="612" t="s">
        <v>87</v>
      </c>
      <c r="AF14" s="612">
        <v>15</v>
      </c>
      <c r="AG14" s="627"/>
      <c r="AH14" s="627"/>
      <c r="AI14" s="612">
        <f>AF14/100</f>
        <v>0.15</v>
      </c>
      <c r="AJ14" s="621"/>
      <c r="AK14" s="596"/>
      <c r="AL14" s="637"/>
      <c r="AM14" s="609"/>
      <c r="AN14" s="610"/>
      <c r="AO14" s="582"/>
      <c r="AP14" s="596"/>
      <c r="AQ14" s="596"/>
      <c r="AR14" s="596"/>
      <c r="AS14" s="656"/>
      <c r="AT14" s="582"/>
      <c r="AU14" s="603"/>
    </row>
    <row r="15" spans="1:52" ht="16.5" customHeight="1" x14ac:dyDescent="0.25">
      <c r="A15" s="441"/>
      <c r="B15" s="477"/>
      <c r="C15" s="627"/>
      <c r="D15" s="634"/>
      <c r="E15" s="634"/>
      <c r="F15" s="612"/>
      <c r="G15" s="612"/>
      <c r="H15" s="918"/>
      <c r="I15" s="477"/>
      <c r="J15" s="612"/>
      <c r="K15" s="612"/>
      <c r="L15" s="624"/>
      <c r="M15" s="612"/>
      <c r="N15" s="624"/>
      <c r="O15" s="629"/>
      <c r="P15" s="563"/>
      <c r="Q15" s="612" t="s">
        <v>375</v>
      </c>
      <c r="R15" s="260">
        <v>25</v>
      </c>
      <c r="S15" s="268">
        <f>R15/35</f>
        <v>0.7142857142857143</v>
      </c>
      <c r="T15" s="612"/>
      <c r="U15" s="612"/>
      <c r="V15" s="629"/>
      <c r="W15" s="477"/>
      <c r="X15" s="659" t="s">
        <v>166</v>
      </c>
      <c r="Y15" s="267">
        <v>10</v>
      </c>
      <c r="Z15" s="660"/>
      <c r="AA15" s="660"/>
      <c r="AB15" s="660">
        <f>Y15/100</f>
        <v>0.1</v>
      </c>
      <c r="AC15" s="77"/>
      <c r="AD15" s="477"/>
      <c r="AE15" s="612" t="s">
        <v>227</v>
      </c>
      <c r="AF15" s="612"/>
      <c r="AG15" s="624"/>
      <c r="AH15" s="612"/>
      <c r="AI15" s="624"/>
      <c r="AJ15" s="621"/>
      <c r="AK15" s="596"/>
      <c r="AL15" s="637"/>
      <c r="AM15" s="609"/>
      <c r="AN15" s="610"/>
      <c r="AO15" s="596"/>
      <c r="AP15" s="596"/>
      <c r="AQ15" s="596"/>
      <c r="AR15" s="596"/>
      <c r="AS15" s="656"/>
      <c r="AT15" s="582"/>
      <c r="AU15" s="603"/>
    </row>
    <row r="16" spans="1:52" ht="16.5" customHeight="1" x14ac:dyDescent="0.25">
      <c r="A16" s="441"/>
      <c r="B16" s="478"/>
      <c r="C16" s="79"/>
      <c r="D16" s="634"/>
      <c r="E16" s="634"/>
      <c r="F16" s="612"/>
      <c r="G16" s="612"/>
      <c r="H16" s="918"/>
      <c r="I16" s="478"/>
      <c r="J16" s="623"/>
      <c r="K16" s="623"/>
      <c r="L16" s="624"/>
      <c r="M16" s="624"/>
      <c r="N16" s="624"/>
      <c r="O16" s="629"/>
      <c r="P16" s="563"/>
      <c r="Q16" s="260"/>
      <c r="R16" s="260"/>
      <c r="S16" s="268"/>
      <c r="T16" s="612"/>
      <c r="U16" s="660"/>
      <c r="V16" s="629"/>
      <c r="W16" s="478"/>
      <c r="X16" s="234"/>
      <c r="Y16" s="919"/>
      <c r="Z16" s="265"/>
      <c r="AA16" s="265"/>
      <c r="AB16" s="265"/>
      <c r="AC16" s="77"/>
      <c r="AD16" s="478"/>
      <c r="AE16" s="623"/>
      <c r="AF16" s="623"/>
      <c r="AG16" s="624"/>
      <c r="AH16" s="624"/>
      <c r="AI16" s="624"/>
      <c r="AJ16" s="621"/>
      <c r="AK16" s="596"/>
      <c r="AL16" s="637"/>
      <c r="AM16" s="609"/>
      <c r="AN16" s="610"/>
      <c r="AO16" s="582"/>
      <c r="AP16" s="596"/>
      <c r="AQ16" s="596"/>
      <c r="AR16" s="596"/>
      <c r="AS16" s="656"/>
      <c r="AT16" s="582"/>
      <c r="AU16" s="603"/>
    </row>
    <row r="17" spans="1:52" ht="16.5" customHeight="1" x14ac:dyDescent="0.25">
      <c r="A17" s="535" t="s">
        <v>46</v>
      </c>
      <c r="B17" s="476" t="s">
        <v>244</v>
      </c>
      <c r="C17" s="623" t="s">
        <v>96</v>
      </c>
      <c r="D17" s="634">
        <v>75</v>
      </c>
      <c r="E17" s="649"/>
      <c r="F17" s="649"/>
      <c r="G17" s="612">
        <f>D17/100</f>
        <v>0.75</v>
      </c>
      <c r="H17" s="621"/>
      <c r="I17" s="476" t="s">
        <v>244</v>
      </c>
      <c r="J17" s="623" t="s">
        <v>83</v>
      </c>
      <c r="K17" s="634">
        <v>75</v>
      </c>
      <c r="L17" s="649"/>
      <c r="M17" s="649"/>
      <c r="N17" s="612">
        <f>K17/100</f>
        <v>0.75</v>
      </c>
      <c r="O17" s="621"/>
      <c r="P17" s="563"/>
      <c r="Q17" s="634"/>
      <c r="R17" s="634"/>
      <c r="S17" s="660"/>
      <c r="T17" s="612"/>
      <c r="U17" s="660"/>
      <c r="V17" s="629"/>
      <c r="W17" s="476" t="s">
        <v>161</v>
      </c>
      <c r="X17" s="623" t="s">
        <v>96</v>
      </c>
      <c r="Y17" s="634">
        <v>75</v>
      </c>
      <c r="Z17" s="649"/>
      <c r="AA17" s="649"/>
      <c r="AB17" s="612">
        <f>Y17/100</f>
        <v>0.75</v>
      </c>
      <c r="AC17" s="621"/>
      <c r="AD17" s="476" t="s">
        <v>122</v>
      </c>
      <c r="AE17" s="623" t="s">
        <v>83</v>
      </c>
      <c r="AF17" s="634">
        <v>75</v>
      </c>
      <c r="AG17" s="649"/>
      <c r="AH17" s="649"/>
      <c r="AI17" s="612">
        <f>AF17/100</f>
        <v>0.75</v>
      </c>
      <c r="AJ17" s="621"/>
      <c r="AK17" s="596"/>
      <c r="AL17" s="637"/>
      <c r="AM17" s="609"/>
      <c r="AN17" s="610"/>
      <c r="AO17" s="582"/>
      <c r="AP17" s="596"/>
      <c r="AQ17" s="596"/>
      <c r="AR17" s="596"/>
      <c r="AS17" s="656"/>
      <c r="AT17" s="582"/>
      <c r="AU17" s="603"/>
    </row>
    <row r="18" spans="1:52" ht="16.5" customHeight="1" x14ac:dyDescent="0.25">
      <c r="A18" s="536"/>
      <c r="B18" s="477"/>
      <c r="C18" s="479" t="s">
        <v>102</v>
      </c>
      <c r="D18" s="623"/>
      <c r="E18" s="649"/>
      <c r="F18" s="649"/>
      <c r="G18" s="649"/>
      <c r="H18" s="621"/>
      <c r="I18" s="477"/>
      <c r="J18" s="479" t="s">
        <v>98</v>
      </c>
      <c r="K18" s="634"/>
      <c r="L18" s="649"/>
      <c r="M18" s="649"/>
      <c r="N18" s="649"/>
      <c r="O18" s="621"/>
      <c r="P18" s="563"/>
      <c r="Q18" s="662"/>
      <c r="R18" s="920"/>
      <c r="S18" s="662"/>
      <c r="T18" s="662"/>
      <c r="U18" s="660"/>
      <c r="V18" s="629"/>
      <c r="W18" s="477"/>
      <c r="X18" s="479" t="s">
        <v>98</v>
      </c>
      <c r="Y18" s="623"/>
      <c r="Z18" s="649"/>
      <c r="AA18" s="649"/>
      <c r="AB18" s="649"/>
      <c r="AC18" s="621"/>
      <c r="AD18" s="477"/>
      <c r="AE18" s="479" t="s">
        <v>98</v>
      </c>
      <c r="AF18" s="634"/>
      <c r="AG18" s="649"/>
      <c r="AH18" s="649"/>
      <c r="AI18" s="649"/>
      <c r="AJ18" s="621"/>
      <c r="AK18" s="596"/>
      <c r="AL18" s="637"/>
      <c r="AM18" s="637"/>
      <c r="AN18" s="582"/>
      <c r="AO18" s="582"/>
      <c r="AP18" s="583"/>
      <c r="AQ18" s="583"/>
      <c r="AR18" s="259"/>
      <c r="AS18" s="656"/>
      <c r="AT18" s="582"/>
      <c r="AU18" s="603"/>
    </row>
    <row r="19" spans="1:52" ht="16.5" customHeight="1" x14ac:dyDescent="0.25">
      <c r="A19" s="536"/>
      <c r="B19" s="477"/>
      <c r="C19" s="480"/>
      <c r="D19" s="623"/>
      <c r="E19" s="649"/>
      <c r="F19" s="649"/>
      <c r="G19" s="649"/>
      <c r="H19" s="621"/>
      <c r="I19" s="477"/>
      <c r="J19" s="488"/>
      <c r="K19" s="623"/>
      <c r="L19" s="649"/>
      <c r="M19" s="649"/>
      <c r="N19" s="649"/>
      <c r="O19" s="621"/>
      <c r="P19" s="563"/>
      <c r="Q19" s="660"/>
      <c r="R19" s="660"/>
      <c r="S19" s="649"/>
      <c r="T19" s="649"/>
      <c r="U19" s="649"/>
      <c r="V19" s="629"/>
      <c r="W19" s="477"/>
      <c r="X19" s="480"/>
      <c r="Y19" s="623"/>
      <c r="Z19" s="649"/>
      <c r="AA19" s="649"/>
      <c r="AB19" s="649"/>
      <c r="AC19" s="621"/>
      <c r="AD19" s="477"/>
      <c r="AE19" s="488"/>
      <c r="AF19" s="623"/>
      <c r="AG19" s="649"/>
      <c r="AH19" s="649"/>
      <c r="AI19" s="649"/>
      <c r="AJ19" s="621"/>
      <c r="AK19" s="596"/>
      <c r="AL19" s="637"/>
      <c r="AM19" s="637"/>
      <c r="AN19" s="639"/>
      <c r="AO19" s="596"/>
      <c r="AP19" s="583"/>
      <c r="AQ19" s="926"/>
      <c r="AR19" s="583"/>
      <c r="AS19" s="656"/>
      <c r="AT19" s="582"/>
      <c r="AU19" s="603"/>
    </row>
    <row r="20" spans="1:52" ht="16.5" customHeight="1" x14ac:dyDescent="0.25">
      <c r="A20" s="536"/>
      <c r="B20" s="477"/>
      <c r="C20" s="480"/>
      <c r="D20" s="623"/>
      <c r="E20" s="649"/>
      <c r="F20" s="649"/>
      <c r="G20" s="649"/>
      <c r="H20" s="621"/>
      <c r="I20" s="477"/>
      <c r="J20" s="488"/>
      <c r="K20" s="634"/>
      <c r="L20" s="649"/>
      <c r="M20" s="649"/>
      <c r="N20" s="649"/>
      <c r="O20" s="621"/>
      <c r="P20" s="564"/>
      <c r="Q20" s="623"/>
      <c r="R20" s="634"/>
      <c r="S20" s="649"/>
      <c r="T20" s="649"/>
      <c r="U20" s="612">
        <f>R20/100</f>
        <v>0</v>
      </c>
      <c r="V20" s="629"/>
      <c r="W20" s="477"/>
      <c r="X20" s="480"/>
      <c r="Y20" s="634"/>
      <c r="Z20" s="649"/>
      <c r="AA20" s="649"/>
      <c r="AB20" s="649"/>
      <c r="AC20" s="621"/>
      <c r="AD20" s="477"/>
      <c r="AE20" s="488"/>
      <c r="AF20" s="634"/>
      <c r="AG20" s="649"/>
      <c r="AH20" s="649"/>
      <c r="AI20" s="649"/>
      <c r="AJ20" s="621"/>
      <c r="AK20" s="596"/>
      <c r="AL20" s="637"/>
      <c r="AM20" s="637"/>
      <c r="AN20" s="582"/>
      <c r="AO20" s="596"/>
      <c r="AP20" s="583"/>
      <c r="AQ20" s="926"/>
      <c r="AR20" s="259"/>
      <c r="AS20" s="656"/>
      <c r="AT20" s="582"/>
      <c r="AU20" s="603"/>
    </row>
    <row r="21" spans="1:52" ht="16.5" customHeight="1" x14ac:dyDescent="0.25">
      <c r="A21" s="537"/>
      <c r="B21" s="478"/>
      <c r="C21" s="481"/>
      <c r="D21" s="623"/>
      <c r="E21" s="649"/>
      <c r="F21" s="649"/>
      <c r="G21" s="649"/>
      <c r="H21" s="621"/>
      <c r="I21" s="478"/>
      <c r="J21" s="489"/>
      <c r="K21" s="634"/>
      <c r="L21" s="649"/>
      <c r="M21" s="649"/>
      <c r="N21" s="649"/>
      <c r="O21" s="621"/>
      <c r="P21" s="474" t="s">
        <v>298</v>
      </c>
      <c r="Q21" s="623" t="s">
        <v>96</v>
      </c>
      <c r="R21" s="634">
        <v>60</v>
      </c>
      <c r="S21" s="649"/>
      <c r="T21" s="649"/>
      <c r="U21" s="649">
        <f>R21/100</f>
        <v>0.6</v>
      </c>
      <c r="V21" s="629"/>
      <c r="W21" s="478"/>
      <c r="X21" s="481"/>
      <c r="Y21" s="634"/>
      <c r="Z21" s="649"/>
      <c r="AA21" s="649"/>
      <c r="AB21" s="649"/>
      <c r="AC21" s="621"/>
      <c r="AD21" s="478"/>
      <c r="AE21" s="489"/>
      <c r="AF21" s="634"/>
      <c r="AG21" s="649"/>
      <c r="AH21" s="649"/>
      <c r="AI21" s="649"/>
      <c r="AJ21" s="621"/>
      <c r="AK21" s="582"/>
      <c r="AL21" s="637"/>
      <c r="AM21" s="637"/>
      <c r="AN21" s="927"/>
      <c r="AO21" s="583"/>
      <c r="AP21" s="583"/>
      <c r="AQ21" s="926"/>
      <c r="AR21" s="583"/>
      <c r="AS21" s="603"/>
      <c r="AT21" s="582"/>
      <c r="AU21" s="603"/>
    </row>
    <row r="22" spans="1:52" ht="16.5" customHeight="1" x14ac:dyDescent="0.25">
      <c r="A22" s="490" t="s">
        <v>37</v>
      </c>
      <c r="B22" s="533" t="s">
        <v>414</v>
      </c>
      <c r="C22" s="634" t="s">
        <v>157</v>
      </c>
      <c r="D22" s="634">
        <v>15</v>
      </c>
      <c r="E22" s="267"/>
      <c r="F22" s="267"/>
      <c r="G22" s="612">
        <f t="shared" ref="G22" si="0">D22/100</f>
        <v>0.15</v>
      </c>
      <c r="H22" s="101"/>
      <c r="I22" s="476" t="s">
        <v>123</v>
      </c>
      <c r="J22" s="623" t="s">
        <v>58</v>
      </c>
      <c r="K22" s="634">
        <v>25</v>
      </c>
      <c r="L22" s="649"/>
      <c r="M22" s="649"/>
      <c r="N22" s="612">
        <f>K22/100</f>
        <v>0.25</v>
      </c>
      <c r="O22" s="621"/>
      <c r="P22" s="474"/>
      <c r="Q22" s="479" t="s">
        <v>102</v>
      </c>
      <c r="R22" s="623"/>
      <c r="S22" s="649"/>
      <c r="T22" s="649"/>
      <c r="U22" s="612"/>
      <c r="V22" s="629"/>
      <c r="W22" s="473" t="s">
        <v>295</v>
      </c>
      <c r="X22" s="623" t="s">
        <v>58</v>
      </c>
      <c r="Y22" s="634">
        <v>30</v>
      </c>
      <c r="Z22" s="649"/>
      <c r="AA22" s="649"/>
      <c r="AB22" s="612">
        <f>Y22/100</f>
        <v>0.3</v>
      </c>
      <c r="AC22" s="621"/>
      <c r="AD22" s="476" t="s">
        <v>219</v>
      </c>
      <c r="AE22" s="623" t="s">
        <v>88</v>
      </c>
      <c r="AF22" s="634">
        <v>30</v>
      </c>
      <c r="AG22" s="649"/>
      <c r="AH22" s="649"/>
      <c r="AI22" s="612">
        <f>AF22/100</f>
        <v>0.3</v>
      </c>
      <c r="AJ22" s="621"/>
      <c r="AK22" s="582"/>
      <c r="AL22" s="637"/>
      <c r="AM22" s="637"/>
      <c r="AN22" s="631"/>
      <c r="AO22" s="583"/>
      <c r="AP22" s="583"/>
      <c r="AQ22" s="926"/>
      <c r="AR22" s="583"/>
      <c r="AS22" s="656"/>
      <c r="AT22" s="582"/>
      <c r="AU22" s="603"/>
    </row>
    <row r="23" spans="1:52" x14ac:dyDescent="0.25">
      <c r="A23" s="490"/>
      <c r="B23" s="533"/>
      <c r="C23" s="252" t="s">
        <v>114</v>
      </c>
      <c r="D23" s="623">
        <v>15</v>
      </c>
      <c r="E23" s="267"/>
      <c r="F23" s="370">
        <f>D23*0.65/35</f>
        <v>0.27857142857142858</v>
      </c>
      <c r="G23" s="612"/>
      <c r="H23" s="101"/>
      <c r="I23" s="477"/>
      <c r="J23" s="623" t="s">
        <v>59</v>
      </c>
      <c r="K23" s="634">
        <v>10</v>
      </c>
      <c r="L23" s="649"/>
      <c r="M23" s="650">
        <f>K23/35</f>
        <v>0.2857142857142857</v>
      </c>
      <c r="N23" s="612"/>
      <c r="O23" s="621"/>
      <c r="P23" s="474"/>
      <c r="Q23" s="480"/>
      <c r="R23" s="623"/>
      <c r="S23" s="649"/>
      <c r="T23" s="649"/>
      <c r="U23" s="649"/>
      <c r="V23" s="629"/>
      <c r="W23" s="474"/>
      <c r="X23" s="612" t="s">
        <v>296</v>
      </c>
      <c r="Y23" s="612">
        <v>15</v>
      </c>
      <c r="Z23" s="269">
        <f>Y23/70</f>
        <v>0.21428571428571427</v>
      </c>
      <c r="AA23" s="269"/>
      <c r="AB23" s="612"/>
      <c r="AC23" s="179"/>
      <c r="AD23" s="477"/>
      <c r="AE23" s="623" t="s">
        <v>59</v>
      </c>
      <c r="AF23" s="634">
        <v>8</v>
      </c>
      <c r="AG23" s="649"/>
      <c r="AH23" s="650">
        <f>AF23/35</f>
        <v>0.22857142857142856</v>
      </c>
      <c r="AI23" s="612"/>
      <c r="AJ23" s="621"/>
      <c r="AK23" s="582"/>
      <c r="AL23" s="637"/>
      <c r="AM23" s="631"/>
      <c r="AN23" s="596"/>
      <c r="AO23" s="596"/>
      <c r="AP23" s="596"/>
      <c r="AQ23" s="596"/>
      <c r="AR23" s="582"/>
      <c r="AS23" s="596"/>
      <c r="AT23" s="582"/>
      <c r="AU23" s="603"/>
    </row>
    <row r="24" spans="1:52" x14ac:dyDescent="0.25">
      <c r="A24" s="490"/>
      <c r="B24" s="533"/>
      <c r="C24" s="634" t="s">
        <v>372</v>
      </c>
      <c r="D24" s="623" t="s">
        <v>95</v>
      </c>
      <c r="E24" s="267"/>
      <c r="F24" s="370"/>
      <c r="G24" s="612"/>
      <c r="H24" s="101"/>
      <c r="I24" s="477"/>
      <c r="J24" s="623" t="s">
        <v>65</v>
      </c>
      <c r="K24" s="634">
        <v>1</v>
      </c>
      <c r="L24" s="649"/>
      <c r="M24" s="649" t="s">
        <v>106</v>
      </c>
      <c r="N24" s="612">
        <f t="shared" ref="N24" si="1">K24/100</f>
        <v>0.01</v>
      </c>
      <c r="O24" s="621"/>
      <c r="P24" s="474"/>
      <c r="Q24" s="480"/>
      <c r="R24" s="623"/>
      <c r="S24" s="649"/>
      <c r="T24" s="649"/>
      <c r="U24" s="649"/>
      <c r="V24" s="629"/>
      <c r="W24" s="474"/>
      <c r="X24" s="612"/>
      <c r="Y24" s="612"/>
      <c r="Z24" s="649"/>
      <c r="AA24" s="649"/>
      <c r="AB24" s="612"/>
      <c r="AC24" s="621"/>
      <c r="AD24" s="477"/>
      <c r="AE24" s="623" t="s">
        <v>65</v>
      </c>
      <c r="AF24" s="634">
        <v>1</v>
      </c>
      <c r="AG24" s="649"/>
      <c r="AH24" s="649" t="s">
        <v>106</v>
      </c>
      <c r="AI24" s="612">
        <f t="shared" ref="AI24" si="2">AF24/100</f>
        <v>0.01</v>
      </c>
      <c r="AJ24" s="621"/>
      <c r="AK24" s="603"/>
      <c r="AL24" s="637"/>
      <c r="AM24" s="631"/>
      <c r="AN24" s="596"/>
      <c r="AO24" s="596"/>
      <c r="AP24" s="596"/>
      <c r="AQ24" s="596"/>
      <c r="AR24" s="582"/>
      <c r="AS24" s="596"/>
      <c r="AT24" s="582"/>
      <c r="AU24" s="603"/>
    </row>
    <row r="25" spans="1:52" x14ac:dyDescent="0.25">
      <c r="A25" s="490"/>
      <c r="B25" s="533"/>
      <c r="C25" s="321"/>
      <c r="D25" s="659"/>
      <c r="E25" s="267"/>
      <c r="F25" s="370"/>
      <c r="G25" s="267"/>
      <c r="H25" s="101"/>
      <c r="I25" s="477"/>
      <c r="J25" s="623"/>
      <c r="K25" s="623"/>
      <c r="L25" s="649"/>
      <c r="M25" s="649"/>
      <c r="N25" s="649"/>
      <c r="O25" s="621"/>
      <c r="P25" s="474"/>
      <c r="Q25" s="480"/>
      <c r="R25" s="623"/>
      <c r="S25" s="649"/>
      <c r="T25" s="649"/>
      <c r="U25" s="649"/>
      <c r="V25" s="629"/>
      <c r="W25" s="474"/>
      <c r="X25" s="634"/>
      <c r="Y25" s="634"/>
      <c r="Z25" s="627"/>
      <c r="AA25" s="627"/>
      <c r="AB25" s="612"/>
      <c r="AC25" s="621"/>
      <c r="AD25" s="477"/>
      <c r="AE25" s="623"/>
      <c r="AF25" s="623"/>
      <c r="AG25" s="649"/>
      <c r="AH25" s="649"/>
      <c r="AI25" s="649"/>
      <c r="AJ25" s="621"/>
      <c r="AK25" s="603"/>
      <c r="AL25" s="582"/>
      <c r="AM25" s="603"/>
      <c r="AN25" s="609"/>
      <c r="AO25" s="610"/>
      <c r="AP25" s="596"/>
      <c r="AQ25" s="596"/>
      <c r="AR25" s="596"/>
      <c r="AS25" s="596"/>
      <c r="AT25" s="582"/>
      <c r="AU25" s="603"/>
    </row>
    <row r="26" spans="1:52" x14ac:dyDescent="0.25">
      <c r="A26" s="490"/>
      <c r="B26" s="534"/>
      <c r="C26" s="235"/>
      <c r="D26" s="659"/>
      <c r="E26" s="267"/>
      <c r="F26" s="370"/>
      <c r="G26" s="267"/>
      <c r="H26" s="101"/>
      <c r="I26" s="478"/>
      <c r="J26" s="623"/>
      <c r="K26" s="623"/>
      <c r="L26" s="649"/>
      <c r="M26" s="649"/>
      <c r="N26" s="649"/>
      <c r="O26" s="621" t="s">
        <v>117</v>
      </c>
      <c r="P26" s="475"/>
      <c r="Q26" s="481"/>
      <c r="R26" s="623"/>
      <c r="S26" s="649"/>
      <c r="T26" s="649"/>
      <c r="U26" s="649"/>
      <c r="V26" s="629"/>
      <c r="W26" s="475"/>
      <c r="X26" s="634"/>
      <c r="Y26" s="634"/>
      <c r="Z26" s="627"/>
      <c r="AA26" s="627"/>
      <c r="AB26" s="612"/>
      <c r="AC26" s="621"/>
      <c r="AD26" s="478"/>
      <c r="AE26" s="623"/>
      <c r="AF26" s="623"/>
      <c r="AG26" s="649"/>
      <c r="AH26" s="649"/>
      <c r="AI26" s="649"/>
      <c r="AJ26" s="621" t="s">
        <v>117</v>
      </c>
      <c r="AK26" s="582"/>
      <c r="AL26" s="582"/>
      <c r="AM26" s="603"/>
      <c r="AN26" s="609"/>
      <c r="AO26" s="610"/>
      <c r="AP26" s="596"/>
      <c r="AQ26" s="596"/>
      <c r="AR26" s="596"/>
      <c r="AS26" s="596"/>
      <c r="AT26" s="259"/>
      <c r="AU26" s="603"/>
    </row>
    <row r="27" spans="1:52" ht="18" customHeight="1" x14ac:dyDescent="0.25">
      <c r="A27" s="668" t="s">
        <v>14</v>
      </c>
      <c r="B27" s="633" t="s">
        <v>44</v>
      </c>
      <c r="C27" s="595"/>
      <c r="D27" s="586"/>
      <c r="E27" s="647"/>
      <c r="F27" s="647"/>
      <c r="G27" s="647"/>
      <c r="H27" s="578"/>
      <c r="I27" s="633" t="s">
        <v>14</v>
      </c>
      <c r="J27" s="634" t="s">
        <v>14</v>
      </c>
      <c r="K27" s="582" t="s">
        <v>61</v>
      </c>
      <c r="L27" s="647"/>
      <c r="M27" s="647"/>
      <c r="N27" s="647"/>
      <c r="O27" s="621"/>
      <c r="P27" s="673" t="s">
        <v>14</v>
      </c>
      <c r="Q27" s="634"/>
      <c r="R27" s="252"/>
      <c r="S27" s="647"/>
      <c r="T27" s="647"/>
      <c r="U27" s="647"/>
      <c r="V27" s="621"/>
      <c r="W27" s="642" t="s">
        <v>44</v>
      </c>
      <c r="X27" s="634" t="s">
        <v>14</v>
      </c>
      <c r="Y27" s="252" t="s">
        <v>61</v>
      </c>
      <c r="Z27" s="647"/>
      <c r="AA27" s="647"/>
      <c r="AB27" s="647"/>
      <c r="AC27" s="621"/>
      <c r="AD27" s="642" t="s">
        <v>44</v>
      </c>
      <c r="AE27" s="634"/>
      <c r="AF27" s="582"/>
      <c r="AG27" s="586"/>
      <c r="AH27" s="586"/>
      <c r="AI27" s="586"/>
      <c r="AJ27" s="621"/>
      <c r="AK27" s="596"/>
      <c r="AL27" s="582"/>
      <c r="AM27" s="582"/>
      <c r="AN27" s="637"/>
      <c r="AO27" s="582"/>
      <c r="AP27" s="582"/>
      <c r="AQ27" s="596"/>
      <c r="AR27" s="596"/>
      <c r="AS27" s="656"/>
      <c r="AT27" s="582"/>
      <c r="AU27" s="603"/>
    </row>
    <row r="28" spans="1:52" ht="18" customHeight="1" thickBot="1" x14ac:dyDescent="0.3">
      <c r="A28" s="245" t="s">
        <v>15</v>
      </c>
      <c r="B28" s="588" t="s">
        <v>0</v>
      </c>
      <c r="C28" s="175" t="str">
        <f>月菜單!I19</f>
        <v>100%果汁</v>
      </c>
      <c r="D28" s="602" t="s">
        <v>243</v>
      </c>
      <c r="E28" s="602"/>
      <c r="F28" s="669"/>
      <c r="G28" s="669"/>
      <c r="H28" s="227"/>
      <c r="I28" s="588" t="s">
        <v>0</v>
      </c>
      <c r="J28" s="579"/>
      <c r="K28" s="590"/>
      <c r="L28" s="669"/>
      <c r="M28" s="669"/>
      <c r="N28" s="669"/>
      <c r="O28" s="75"/>
      <c r="P28" s="670" t="s">
        <v>0</v>
      </c>
      <c r="Q28" s="921">
        <f>月菜單!I21</f>
        <v>0</v>
      </c>
      <c r="R28" s="586" t="s">
        <v>222</v>
      </c>
      <c r="S28" s="648"/>
      <c r="T28" s="648"/>
      <c r="U28" s="648"/>
      <c r="V28" s="75"/>
      <c r="W28" s="588" t="s">
        <v>0</v>
      </c>
      <c r="X28" s="632"/>
      <c r="Y28" s="590"/>
      <c r="Z28" s="648"/>
      <c r="AA28" s="648"/>
      <c r="AB28" s="648"/>
      <c r="AC28" s="75"/>
      <c r="AD28" s="588" t="s">
        <v>0</v>
      </c>
      <c r="AE28" s="322" t="str">
        <f>月菜單!I23</f>
        <v>烤地瓜</v>
      </c>
      <c r="AF28" s="590" t="s">
        <v>297</v>
      </c>
      <c r="AG28" s="589"/>
      <c r="AH28" s="589"/>
      <c r="AI28" s="589"/>
      <c r="AJ28" s="922"/>
      <c r="AK28" s="603"/>
      <c r="AL28" s="603"/>
      <c r="AM28" s="603"/>
      <c r="AN28" s="637"/>
      <c r="AO28" s="596"/>
      <c r="AP28" s="582"/>
      <c r="AQ28" s="596"/>
      <c r="AR28" s="596"/>
      <c r="AS28" s="656"/>
      <c r="AT28" s="582"/>
      <c r="AU28" s="603"/>
      <c r="AV28" s="603"/>
      <c r="AW28" s="603"/>
      <c r="AX28" s="603"/>
      <c r="AY28" s="603"/>
      <c r="AZ28" s="603"/>
    </row>
    <row r="29" spans="1:52" ht="20.100000000000001" customHeight="1" x14ac:dyDescent="0.25">
      <c r="A29" s="550" t="s">
        <v>16</v>
      </c>
      <c r="B29" s="544" t="s">
        <v>245</v>
      </c>
      <c r="C29" s="545"/>
      <c r="D29" s="695"/>
      <c r="E29" s="923">
        <f>SUM(E5:E28)</f>
        <v>6.4444444444444446</v>
      </c>
      <c r="F29" s="924">
        <f>SUM(F5:F28)</f>
        <v>2.6785714285714284</v>
      </c>
      <c r="G29" s="373">
        <f>SUM(G5:G28)</f>
        <v>2.04</v>
      </c>
      <c r="H29" s="270"/>
      <c r="I29" s="544" t="s">
        <v>17</v>
      </c>
      <c r="J29" s="545"/>
      <c r="K29" s="695"/>
      <c r="L29" s="696">
        <f>SUM(L5:L28)</f>
        <v>6</v>
      </c>
      <c r="M29" s="696">
        <f>SUM(M5:M26)</f>
        <v>3</v>
      </c>
      <c r="N29" s="696">
        <f>SUM(N5:N26)</f>
        <v>1.86</v>
      </c>
      <c r="O29" s="270"/>
      <c r="P29" s="544" t="s">
        <v>45</v>
      </c>
      <c r="Q29" s="531"/>
      <c r="R29" s="703"/>
      <c r="S29" s="419">
        <f>SUM(S5:S28)</f>
        <v>5.7142857142857144</v>
      </c>
      <c r="T29" s="419">
        <f>SUM(T5:T28)</f>
        <v>3.07012987012987</v>
      </c>
      <c r="U29" s="419">
        <f>SUM(U5:U28)</f>
        <v>1.25</v>
      </c>
      <c r="V29" s="419"/>
      <c r="W29" s="544" t="s">
        <v>17</v>
      </c>
      <c r="X29" s="545"/>
      <c r="Y29" s="695"/>
      <c r="Z29" s="696">
        <f>SUM(Z5:Z28)</f>
        <v>6.0672268907563023</v>
      </c>
      <c r="AA29" s="696">
        <f>SUM(AA5:AA28)</f>
        <v>2.5792207792207793</v>
      </c>
      <c r="AB29" s="696">
        <f>SUM(AB5:AB28)</f>
        <v>1.52</v>
      </c>
      <c r="AC29" s="270"/>
      <c r="AD29" s="544" t="s">
        <v>17</v>
      </c>
      <c r="AE29" s="545"/>
      <c r="AF29" s="695"/>
      <c r="AG29" s="696">
        <f>SUM(AG5:AG28)</f>
        <v>6.0388888888888896</v>
      </c>
      <c r="AH29" s="696">
        <f>SUM(AH5:AH28)</f>
        <v>2.9642857142857144</v>
      </c>
      <c r="AI29" s="696">
        <f>SUM(AI5:AI28)</f>
        <v>1.21</v>
      </c>
      <c r="AJ29" s="270"/>
      <c r="AK29" s="596"/>
      <c r="AL29" s="582"/>
      <c r="AM29" s="603"/>
      <c r="AN29" s="637"/>
      <c r="AO29" s="582"/>
      <c r="AP29" s="582"/>
      <c r="AQ29" s="596"/>
      <c r="AR29" s="596"/>
      <c r="AS29" s="596"/>
      <c r="AT29" s="582"/>
      <c r="AU29" s="603"/>
      <c r="AV29" s="603"/>
      <c r="AW29" s="603"/>
      <c r="AX29" s="603"/>
      <c r="AY29" s="603"/>
      <c r="AZ29" s="603"/>
    </row>
    <row r="30" spans="1:52" ht="20.100000000000001" customHeight="1" x14ac:dyDescent="0.25">
      <c r="A30" s="551"/>
      <c r="B30" s="497" t="s">
        <v>56</v>
      </c>
      <c r="C30" s="498"/>
      <c r="D30" s="655">
        <f>E29</f>
        <v>6.4444444444444446</v>
      </c>
      <c r="E30" s="649"/>
      <c r="F30" s="649"/>
      <c r="G30" s="649"/>
      <c r="H30" s="621"/>
      <c r="I30" s="497" t="s">
        <v>47</v>
      </c>
      <c r="J30" s="498"/>
      <c r="K30" s="655">
        <f>L29</f>
        <v>6</v>
      </c>
      <c r="L30" s="649"/>
      <c r="M30" s="649"/>
      <c r="N30" s="649"/>
      <c r="O30" s="621"/>
      <c r="P30" s="497" t="s">
        <v>56</v>
      </c>
      <c r="Q30" s="498"/>
      <c r="R30" s="614">
        <f>S29</f>
        <v>5.7142857142857144</v>
      </c>
      <c r="S30" s="649"/>
      <c r="T30" s="649"/>
      <c r="U30" s="649"/>
      <c r="V30" s="621"/>
      <c r="W30" s="497" t="s">
        <v>56</v>
      </c>
      <c r="X30" s="498"/>
      <c r="Y30" s="655">
        <f>Z29</f>
        <v>6.0672268907563023</v>
      </c>
      <c r="Z30" s="649"/>
      <c r="AA30" s="649"/>
      <c r="AB30" s="649"/>
      <c r="AC30" s="621"/>
      <c r="AD30" s="497" t="s">
        <v>56</v>
      </c>
      <c r="AE30" s="498"/>
      <c r="AF30" s="655">
        <f>AG29</f>
        <v>6.0388888888888896</v>
      </c>
      <c r="AG30" s="649"/>
      <c r="AH30" s="649"/>
      <c r="AI30" s="649"/>
      <c r="AJ30" s="621"/>
      <c r="AK30" s="604"/>
      <c r="AL30" s="582"/>
      <c r="AM30" s="603"/>
      <c r="AN30" s="637"/>
      <c r="AO30" s="596"/>
      <c r="AP30" s="596"/>
      <c r="AQ30" s="596"/>
      <c r="AR30" s="596"/>
      <c r="AS30" s="596"/>
      <c r="AT30" s="582"/>
      <c r="AU30" s="603"/>
      <c r="AV30" s="603"/>
      <c r="AW30" s="603"/>
      <c r="AX30" s="603"/>
      <c r="AY30" s="603"/>
      <c r="AZ30" s="603"/>
    </row>
    <row r="31" spans="1:52" ht="20.100000000000001" customHeight="1" x14ac:dyDescent="0.25">
      <c r="A31" s="551"/>
      <c r="B31" s="497" t="s">
        <v>40</v>
      </c>
      <c r="C31" s="498"/>
      <c r="D31" s="591">
        <f>F29</f>
        <v>2.6785714285714284</v>
      </c>
      <c r="E31" s="650"/>
      <c r="F31" s="650"/>
      <c r="G31" s="650"/>
      <c r="H31" s="621"/>
      <c r="I31" s="497" t="s">
        <v>40</v>
      </c>
      <c r="J31" s="498"/>
      <c r="K31" s="591">
        <f>M29</f>
        <v>3</v>
      </c>
      <c r="L31" s="650"/>
      <c r="M31" s="650"/>
      <c r="N31" s="650"/>
      <c r="O31" s="621"/>
      <c r="P31" s="497" t="s">
        <v>40</v>
      </c>
      <c r="Q31" s="498"/>
      <c r="R31" s="591">
        <f>T29</f>
        <v>3.07012987012987</v>
      </c>
      <c r="S31" s="650"/>
      <c r="T31" s="650"/>
      <c r="U31" s="650"/>
      <c r="V31" s="621"/>
      <c r="W31" s="497" t="s">
        <v>40</v>
      </c>
      <c r="X31" s="498"/>
      <c r="Y31" s="591">
        <f>AA29</f>
        <v>2.5792207792207793</v>
      </c>
      <c r="Z31" s="650"/>
      <c r="AA31" s="650"/>
      <c r="AB31" s="650"/>
      <c r="AC31" s="621"/>
      <c r="AD31" s="497" t="s">
        <v>40</v>
      </c>
      <c r="AE31" s="498"/>
      <c r="AF31" s="591">
        <f>AH29</f>
        <v>2.9642857142857144</v>
      </c>
      <c r="AG31" s="650"/>
      <c r="AH31" s="650"/>
      <c r="AI31" s="650"/>
      <c r="AJ31" s="621"/>
      <c r="AK31" s="604"/>
      <c r="AL31" s="582"/>
      <c r="AM31" s="603"/>
      <c r="AN31" s="637"/>
      <c r="AO31" s="596"/>
      <c r="AP31" s="582"/>
      <c r="AQ31" s="596"/>
      <c r="AR31" s="596"/>
      <c r="AS31" s="596"/>
      <c r="AT31" s="582"/>
      <c r="AU31" s="603"/>
      <c r="AV31" s="603"/>
      <c r="AW31" s="603"/>
      <c r="AX31" s="603"/>
      <c r="AY31" s="603"/>
      <c r="AZ31" s="603"/>
    </row>
    <row r="32" spans="1:52" ht="20.100000000000001" customHeight="1" x14ac:dyDescent="0.25">
      <c r="A32" s="551"/>
      <c r="B32" s="497" t="s">
        <v>412</v>
      </c>
      <c r="C32" s="498"/>
      <c r="D32" s="591">
        <f>G29</f>
        <v>2.04</v>
      </c>
      <c r="E32" s="650"/>
      <c r="F32" s="650"/>
      <c r="G32" s="650"/>
      <c r="H32" s="621"/>
      <c r="I32" s="497" t="s">
        <v>412</v>
      </c>
      <c r="J32" s="498"/>
      <c r="K32" s="591">
        <f>N29</f>
        <v>1.86</v>
      </c>
      <c r="L32" s="650"/>
      <c r="M32" s="650"/>
      <c r="N32" s="650"/>
      <c r="O32" s="621"/>
      <c r="P32" s="497" t="s">
        <v>412</v>
      </c>
      <c r="Q32" s="498"/>
      <c r="R32" s="591">
        <f>U29</f>
        <v>1.25</v>
      </c>
      <c r="S32" s="650"/>
      <c r="T32" s="650"/>
      <c r="U32" s="650"/>
      <c r="V32" s="621"/>
      <c r="W32" s="497" t="s">
        <v>412</v>
      </c>
      <c r="X32" s="498"/>
      <c r="Y32" s="591">
        <f>AB29</f>
        <v>1.52</v>
      </c>
      <c r="Z32" s="650"/>
      <c r="AA32" s="650"/>
      <c r="AB32" s="650"/>
      <c r="AC32" s="621"/>
      <c r="AD32" s="497" t="s">
        <v>412</v>
      </c>
      <c r="AE32" s="498"/>
      <c r="AF32" s="591">
        <f>AI29</f>
        <v>1.21</v>
      </c>
      <c r="AG32" s="650"/>
      <c r="AH32" s="650"/>
      <c r="AI32" s="650"/>
      <c r="AJ32" s="621"/>
      <c r="AK32" s="605"/>
      <c r="AL32" s="582"/>
      <c r="AM32" s="603"/>
      <c r="AN32" s="582"/>
      <c r="AO32" s="582"/>
      <c r="AP32" s="582"/>
      <c r="AQ32" s="608"/>
      <c r="AR32" s="608"/>
      <c r="AS32" s="608"/>
      <c r="AT32" s="582"/>
      <c r="AU32" s="603"/>
      <c r="AV32" s="603"/>
      <c r="AW32" s="603"/>
      <c r="AX32" s="603"/>
      <c r="AY32" s="603"/>
      <c r="AZ32" s="603"/>
    </row>
    <row r="33" spans="1:52" x14ac:dyDescent="0.25">
      <c r="A33" s="551"/>
      <c r="B33" s="497" t="s">
        <v>413</v>
      </c>
      <c r="C33" s="498"/>
      <c r="D33" s="592"/>
      <c r="E33" s="651"/>
      <c r="F33" s="651"/>
      <c r="G33" s="651"/>
      <c r="H33" s="621"/>
      <c r="I33" s="497" t="s">
        <v>413</v>
      </c>
      <c r="J33" s="498"/>
      <c r="K33" s="592">
        <v>1</v>
      </c>
      <c r="L33" s="651"/>
      <c r="M33" s="651"/>
      <c r="N33" s="651"/>
      <c r="O33" s="621"/>
      <c r="P33" s="497" t="s">
        <v>413</v>
      </c>
      <c r="Q33" s="498"/>
      <c r="R33" s="597"/>
      <c r="S33" s="651"/>
      <c r="T33" s="651"/>
      <c r="U33" s="651"/>
      <c r="V33" s="44"/>
      <c r="W33" s="497" t="s">
        <v>413</v>
      </c>
      <c r="X33" s="498"/>
      <c r="Y33" s="592">
        <v>1</v>
      </c>
      <c r="Z33" s="651"/>
      <c r="AA33" s="651"/>
      <c r="AB33" s="651"/>
      <c r="AC33" s="621"/>
      <c r="AD33" s="497" t="s">
        <v>413</v>
      </c>
      <c r="AE33" s="498"/>
      <c r="AF33" s="592">
        <v>1</v>
      </c>
      <c r="AG33" s="651"/>
      <c r="AH33" s="651"/>
      <c r="AI33" s="651"/>
      <c r="AJ33" s="621"/>
      <c r="AK33" s="605"/>
      <c r="AL33" s="582"/>
      <c r="AM33" s="603"/>
      <c r="AN33" s="582"/>
      <c r="AO33" s="582"/>
      <c r="AP33" s="596"/>
      <c r="AQ33" s="596"/>
      <c r="AR33" s="596"/>
      <c r="AS33" s="596"/>
      <c r="AT33" s="582"/>
      <c r="AU33" s="603"/>
      <c r="AV33" s="603"/>
      <c r="AW33" s="603"/>
      <c r="AX33" s="603"/>
      <c r="AY33" s="603"/>
      <c r="AZ33" s="603"/>
    </row>
    <row r="34" spans="1:52" x14ac:dyDescent="0.25">
      <c r="A34" s="551"/>
      <c r="B34" s="460" t="s">
        <v>64</v>
      </c>
      <c r="C34" s="461"/>
      <c r="D34" s="597"/>
      <c r="E34" s="652"/>
      <c r="F34" s="652"/>
      <c r="G34" s="652"/>
      <c r="H34" s="44"/>
      <c r="I34" s="460" t="s">
        <v>11</v>
      </c>
      <c r="J34" s="461"/>
      <c r="K34" s="597"/>
      <c r="L34" s="652"/>
      <c r="M34" s="652"/>
      <c r="N34" s="652"/>
      <c r="O34" s="44"/>
      <c r="P34" s="460" t="s">
        <v>11</v>
      </c>
      <c r="Q34" s="461"/>
      <c r="R34" s="597"/>
      <c r="S34" s="652"/>
      <c r="T34" s="652"/>
      <c r="U34" s="652"/>
      <c r="V34" s="44"/>
      <c r="W34" s="460" t="s">
        <v>11</v>
      </c>
      <c r="X34" s="461"/>
      <c r="Y34" s="597"/>
      <c r="Z34" s="652"/>
      <c r="AA34" s="652"/>
      <c r="AB34" s="652"/>
      <c r="AC34" s="44"/>
      <c r="AD34" s="460" t="s">
        <v>11</v>
      </c>
      <c r="AE34" s="461"/>
      <c r="AF34" s="597"/>
      <c r="AG34" s="652"/>
      <c r="AH34" s="652"/>
      <c r="AI34" s="652"/>
      <c r="AJ34" s="44"/>
      <c r="AK34" s="254"/>
      <c r="AL34" s="603"/>
      <c r="AM34" s="603"/>
      <c r="AN34" s="603"/>
      <c r="AO34" s="603"/>
      <c r="AP34" s="603"/>
      <c r="AQ34" s="603"/>
      <c r="AR34" s="603"/>
      <c r="AS34" s="603"/>
      <c r="AT34" s="603"/>
      <c r="AU34" s="603"/>
    </row>
    <row r="35" spans="1:52" s="570" customFormat="1" x14ac:dyDescent="0.25">
      <c r="A35" s="551"/>
      <c r="B35" s="497" t="s">
        <v>10</v>
      </c>
      <c r="C35" s="498"/>
      <c r="D35" s="594" t="s">
        <v>109</v>
      </c>
      <c r="E35" s="653"/>
      <c r="F35" s="653"/>
      <c r="G35" s="653"/>
      <c r="H35" s="101"/>
      <c r="I35" s="503" t="s">
        <v>10</v>
      </c>
      <c r="J35" s="504"/>
      <c r="K35" s="103" t="s">
        <v>49</v>
      </c>
      <c r="L35" s="125"/>
      <c r="M35" s="125"/>
      <c r="N35" s="125"/>
      <c r="O35" s="101"/>
      <c r="P35" s="503" t="s">
        <v>10</v>
      </c>
      <c r="Q35" s="504"/>
      <c r="R35" s="103" t="s">
        <v>109</v>
      </c>
      <c r="S35" s="125"/>
      <c r="T35" s="125"/>
      <c r="U35" s="103"/>
      <c r="V35" s="104"/>
      <c r="W35" s="503" t="s">
        <v>10</v>
      </c>
      <c r="X35" s="504"/>
      <c r="Y35" s="103" t="s">
        <v>49</v>
      </c>
      <c r="Z35" s="125"/>
      <c r="AA35" s="125"/>
      <c r="AB35" s="125"/>
      <c r="AC35" s="101"/>
      <c r="AD35" s="503" t="s">
        <v>10</v>
      </c>
      <c r="AE35" s="504"/>
      <c r="AF35" s="103" t="s">
        <v>49</v>
      </c>
      <c r="AG35" s="125"/>
      <c r="AH35" s="125"/>
      <c r="AI35" s="125"/>
      <c r="AJ35" s="101"/>
      <c r="AK35" s="255"/>
      <c r="AL35" s="615"/>
      <c r="AM35" s="571"/>
      <c r="AN35" s="603"/>
      <c r="AO35" s="603"/>
      <c r="AP35" s="596"/>
      <c r="AQ35" s="596"/>
      <c r="AR35" s="596"/>
      <c r="AS35" s="596"/>
      <c r="AT35" s="582"/>
      <c r="AU35" s="603"/>
    </row>
    <row r="36" spans="1:52" s="570" customFormat="1" ht="24" customHeight="1" thickBot="1" x14ac:dyDescent="0.3">
      <c r="A36" s="552"/>
      <c r="B36" s="510" t="s">
        <v>48</v>
      </c>
      <c r="C36" s="511"/>
      <c r="D36" s="593">
        <f>D30*70+D31*75+D32*25+D33*60+D35*45</f>
        <v>815.50396825396831</v>
      </c>
      <c r="E36" s="654"/>
      <c r="F36" s="654"/>
      <c r="G36" s="654"/>
      <c r="H36" s="102"/>
      <c r="I36" s="510" t="s">
        <v>48</v>
      </c>
      <c r="J36" s="511"/>
      <c r="K36" s="256">
        <f>K30*70+K31*75+K32*25+K33*60+K35*45</f>
        <v>864</v>
      </c>
      <c r="L36" s="257"/>
      <c r="M36" s="257"/>
      <c r="N36" s="257"/>
      <c r="O36" s="149"/>
      <c r="P36" s="510" t="s">
        <v>48</v>
      </c>
      <c r="Q36" s="511"/>
      <c r="R36" s="256">
        <f>R30*70+R31*75+R32*25+R33*60+R35*45</f>
        <v>774.00974025974028</v>
      </c>
      <c r="S36" s="257"/>
      <c r="T36" s="257"/>
      <c r="U36" s="256"/>
      <c r="V36" s="86"/>
      <c r="W36" s="510" t="s">
        <v>48</v>
      </c>
      <c r="X36" s="511"/>
      <c r="Y36" s="256">
        <f>Y30*70+Y31*75+Y32*25+Y33*60+Y35*45</f>
        <v>828.64744079449963</v>
      </c>
      <c r="Z36" s="257"/>
      <c r="AA36" s="257"/>
      <c r="AB36" s="257"/>
      <c r="AC36" s="102"/>
      <c r="AD36" s="510" t="s">
        <v>48</v>
      </c>
      <c r="AE36" s="511"/>
      <c r="AF36" s="256">
        <f>AF30*70+AF31*75+AF32*25+AF33*60+AF35*45</f>
        <v>847.79365079365084</v>
      </c>
      <c r="AG36" s="257"/>
      <c r="AH36" s="257"/>
      <c r="AI36" s="257"/>
      <c r="AJ36" s="149"/>
      <c r="AK36" s="596"/>
      <c r="AL36" s="596"/>
      <c r="AM36" s="571"/>
      <c r="AN36" s="603"/>
      <c r="AO36" s="603"/>
      <c r="AP36" s="604"/>
      <c r="AQ36" s="604"/>
      <c r="AR36" s="604"/>
      <c r="AS36" s="604"/>
      <c r="AT36" s="582"/>
      <c r="AU36" s="603"/>
    </row>
    <row r="37" spans="1:52" s="248" customFormat="1" ht="27" customHeight="1" x14ac:dyDescent="0.25">
      <c r="A37" s="246" t="s">
        <v>18</v>
      </c>
      <c r="B37" s="420"/>
      <c r="C37" s="420"/>
      <c r="D37" s="246"/>
      <c r="E37" s="246"/>
      <c r="F37" s="246"/>
      <c r="G37" s="246"/>
      <c r="I37" s="248" t="s">
        <v>19</v>
      </c>
      <c r="K37" s="246" t="s">
        <v>25</v>
      </c>
      <c r="L37" s="246"/>
      <c r="M37" s="246"/>
      <c r="N37" s="246"/>
      <c r="O37" s="246"/>
      <c r="P37" s="246"/>
      <c r="Q37" s="246"/>
      <c r="R37" s="246" t="s">
        <v>146</v>
      </c>
      <c r="S37" s="246"/>
      <c r="T37" s="246"/>
      <c r="U37" s="246"/>
      <c r="V37" s="246"/>
      <c r="W37" s="246"/>
      <c r="Y37" s="248" t="s">
        <v>21</v>
      </c>
      <c r="Z37" s="246"/>
      <c r="AA37" s="246"/>
      <c r="AB37" s="246"/>
      <c r="AG37" s="246"/>
      <c r="AH37" s="246"/>
      <c r="AI37" s="246"/>
    </row>
    <row r="38" spans="1:52" s="574" customFormat="1" ht="19.5" x14ac:dyDescent="0.25">
      <c r="A38" s="432" t="s">
        <v>22</v>
      </c>
      <c r="B38" s="432"/>
      <c r="C38" s="432"/>
      <c r="D38" s="432"/>
      <c r="E38" s="432"/>
      <c r="F38" s="432"/>
      <c r="G38" s="432"/>
      <c r="H38" s="432"/>
      <c r="I38" s="432"/>
      <c r="J38" s="432"/>
      <c r="K38" s="432"/>
      <c r="L38" s="641"/>
      <c r="M38" s="641"/>
      <c r="N38" s="641"/>
      <c r="O38" s="576"/>
      <c r="P38" s="576"/>
      <c r="Q38" s="576"/>
      <c r="R38" s="576"/>
      <c r="S38" s="576"/>
      <c r="T38" s="576"/>
      <c r="U38" s="576"/>
      <c r="V38" s="576"/>
      <c r="W38" s="576"/>
      <c r="X38" s="573"/>
      <c r="Z38" s="576"/>
      <c r="AA38" s="576"/>
      <c r="AB38" s="576"/>
      <c r="AG38" s="576"/>
      <c r="AH38" s="576"/>
      <c r="AI38" s="576"/>
      <c r="AK38" s="603"/>
      <c r="AL38" s="702"/>
      <c r="AM38" s="596"/>
      <c r="AN38" s="603"/>
      <c r="AO38" s="603"/>
      <c r="AP38" s="605"/>
      <c r="AQ38" s="605"/>
      <c r="AR38" s="605"/>
      <c r="AS38" s="605"/>
      <c r="AT38" s="582"/>
      <c r="AU38" s="603"/>
    </row>
    <row r="39" spans="1:52" s="574" customFormat="1" ht="19.5" customHeight="1" x14ac:dyDescent="0.25">
      <c r="A39" s="428" t="s">
        <v>13</v>
      </c>
      <c r="B39" s="428"/>
      <c r="C39" s="428"/>
      <c r="D39" s="428"/>
      <c r="E39" s="428"/>
      <c r="F39" s="428"/>
      <c r="G39" s="428"/>
      <c r="H39" s="428"/>
      <c r="I39" s="428"/>
      <c r="J39" s="428"/>
      <c r="K39" s="428"/>
      <c r="L39" s="428"/>
      <c r="M39" s="428"/>
      <c r="N39" s="428"/>
      <c r="O39" s="428"/>
      <c r="P39" s="428"/>
      <c r="Q39" s="428"/>
      <c r="R39" s="428"/>
      <c r="S39" s="428"/>
      <c r="T39" s="243"/>
      <c r="U39" s="243"/>
      <c r="V39" s="243"/>
      <c r="W39" s="243"/>
      <c r="X39" s="243"/>
      <c r="Y39" s="573"/>
      <c r="Z39" s="573"/>
      <c r="AA39" s="573"/>
      <c r="AB39" s="573"/>
      <c r="AG39" s="573"/>
      <c r="AH39" s="573"/>
      <c r="AI39" s="573"/>
      <c r="AK39" s="596"/>
      <c r="AL39" s="596"/>
      <c r="AM39" s="596"/>
      <c r="AN39" s="603"/>
      <c r="AO39" s="603"/>
      <c r="AP39" s="605"/>
      <c r="AQ39" s="605"/>
      <c r="AR39" s="605"/>
      <c r="AS39" s="605"/>
      <c r="AT39" s="582"/>
      <c r="AU39" s="603"/>
    </row>
    <row r="40" spans="1:52" s="574" customFormat="1" ht="19.5" x14ac:dyDescent="0.25">
      <c r="A40" s="585" t="s">
        <v>12</v>
      </c>
      <c r="B40" s="585"/>
      <c r="C40" s="585"/>
      <c r="D40" s="573"/>
      <c r="E40" s="573"/>
      <c r="F40" s="573"/>
      <c r="G40" s="573"/>
      <c r="H40" s="576"/>
      <c r="I40" s="576"/>
      <c r="J40" s="576"/>
      <c r="K40" s="585"/>
      <c r="L40" s="573"/>
      <c r="M40" s="573"/>
      <c r="N40" s="573"/>
      <c r="O40" s="573"/>
      <c r="P40" s="576"/>
      <c r="Q40" s="576"/>
      <c r="R40" s="576"/>
      <c r="S40" s="573"/>
      <c r="T40" s="619"/>
      <c r="U40" s="582"/>
      <c r="V40" s="582"/>
      <c r="W40" s="609"/>
      <c r="X40" s="596"/>
      <c r="Y40" s="582"/>
      <c r="Z40" s="596"/>
      <c r="AA40" s="596"/>
      <c r="AB40" s="656"/>
      <c r="AC40" s="582"/>
      <c r="AD40" s="573"/>
      <c r="AG40" s="573"/>
      <c r="AH40" s="573"/>
      <c r="AI40" s="573"/>
      <c r="AK40" s="596"/>
      <c r="AL40" s="596"/>
      <c r="AM40" s="605"/>
      <c r="AN40" s="603"/>
      <c r="AO40" s="603"/>
      <c r="AP40" s="254"/>
      <c r="AQ40" s="254"/>
      <c r="AR40" s="254"/>
      <c r="AS40" s="254"/>
      <c r="AT40" s="603"/>
      <c r="AU40" s="603"/>
    </row>
    <row r="41" spans="1:52" x14ac:dyDescent="0.25">
      <c r="I41" s="546"/>
      <c r="J41" s="582"/>
      <c r="K41" s="582"/>
      <c r="L41" s="925"/>
      <c r="M41" s="925"/>
      <c r="N41" s="656"/>
      <c r="O41" s="603"/>
      <c r="P41" s="603"/>
      <c r="Q41" s="603"/>
      <c r="R41" s="609"/>
      <c r="S41" s="656"/>
      <c r="T41" s="656"/>
      <c r="U41" s="596"/>
      <c r="V41" s="596"/>
      <c r="W41" s="609"/>
      <c r="X41" s="656"/>
      <c r="Y41" s="656"/>
      <c r="Z41" s="925"/>
      <c r="AA41" s="925"/>
      <c r="AB41" s="656"/>
      <c r="AC41" s="685"/>
      <c r="AD41" s="603"/>
      <c r="AK41" s="596"/>
      <c r="AL41" s="596"/>
      <c r="AM41" s="603"/>
      <c r="AN41" s="606"/>
      <c r="AO41" s="606"/>
      <c r="AP41" s="255"/>
      <c r="AQ41" s="255"/>
      <c r="AR41" s="255"/>
      <c r="AS41" s="255"/>
      <c r="AT41" s="615"/>
      <c r="AU41" s="603"/>
    </row>
    <row r="42" spans="1:52" x14ac:dyDescent="0.25">
      <c r="I42" s="546"/>
      <c r="J42" s="596"/>
      <c r="K42" s="582"/>
      <c r="L42" s="925"/>
      <c r="M42" s="925"/>
      <c r="N42" s="596"/>
      <c r="O42" s="603"/>
      <c r="P42" s="603"/>
      <c r="Q42" s="603"/>
      <c r="R42" s="609"/>
      <c r="S42" s="656"/>
      <c r="T42" s="656"/>
      <c r="U42" s="596"/>
      <c r="V42" s="925"/>
      <c r="W42" s="609"/>
      <c r="X42" s="656"/>
      <c r="Y42" s="656"/>
      <c r="Z42" s="596"/>
      <c r="AA42" s="596"/>
      <c r="AB42" s="656"/>
      <c r="AC42" s="582"/>
      <c r="AD42" s="603"/>
      <c r="AK42" s="596"/>
      <c r="AL42" s="596"/>
      <c r="AM42" s="603"/>
      <c r="AN42" s="603"/>
      <c r="AO42" s="603"/>
      <c r="AP42" s="603"/>
      <c r="AQ42" s="603"/>
      <c r="AR42" s="603"/>
      <c r="AS42" s="603"/>
      <c r="AT42" s="603"/>
      <c r="AU42" s="603"/>
    </row>
    <row r="43" spans="1:52" x14ac:dyDescent="0.25">
      <c r="I43" s="546"/>
      <c r="J43" s="582"/>
      <c r="K43" s="596"/>
      <c r="L43" s="925"/>
      <c r="M43" s="925"/>
      <c r="N43" s="596"/>
      <c r="O43" s="603"/>
      <c r="P43" s="603"/>
      <c r="Q43" s="603"/>
      <c r="R43" s="609"/>
      <c r="S43" s="656"/>
      <c r="T43" s="656"/>
      <c r="U43" s="596"/>
      <c r="V43" s="596"/>
      <c r="W43" s="609"/>
      <c r="X43" s="582"/>
      <c r="Y43" s="582"/>
      <c r="Z43" s="602"/>
      <c r="AA43" s="602"/>
      <c r="AB43" s="656"/>
      <c r="AC43" s="582"/>
      <c r="AD43" s="603"/>
      <c r="AK43" s="596"/>
      <c r="AL43" s="596"/>
      <c r="AM43" s="603"/>
      <c r="AN43" s="603"/>
      <c r="AO43" s="603"/>
      <c r="AP43" s="603"/>
      <c r="AQ43" s="603"/>
      <c r="AR43" s="603"/>
      <c r="AS43" s="603"/>
      <c r="AT43" s="603"/>
      <c r="AU43" s="603"/>
    </row>
    <row r="44" spans="1:52" x14ac:dyDescent="0.25">
      <c r="I44" s="546"/>
      <c r="J44" s="582"/>
      <c r="K44" s="596"/>
      <c r="L44" s="596"/>
      <c r="M44" s="596"/>
      <c r="N44" s="596"/>
      <c r="O44" s="603"/>
      <c r="P44" s="603"/>
      <c r="Q44" s="603"/>
      <c r="R44" s="609"/>
      <c r="S44" s="582"/>
      <c r="T44" s="582"/>
      <c r="U44" s="602"/>
      <c r="V44" s="602"/>
      <c r="W44" s="609"/>
      <c r="X44" s="582"/>
      <c r="Y44" s="582"/>
      <c r="Z44" s="602"/>
      <c r="AA44" s="602"/>
      <c r="AB44" s="656"/>
      <c r="AC44" s="582"/>
      <c r="AD44" s="603"/>
      <c r="AK44" s="603"/>
      <c r="AL44" s="603"/>
      <c r="AM44" s="603"/>
      <c r="AN44" s="603"/>
      <c r="AO44" s="603"/>
      <c r="AP44" s="603"/>
      <c r="AQ44" s="603"/>
      <c r="AR44" s="603"/>
      <c r="AS44" s="603"/>
      <c r="AT44" s="603"/>
      <c r="AU44" s="603"/>
    </row>
    <row r="45" spans="1:52" x14ac:dyDescent="0.25">
      <c r="I45" s="546"/>
      <c r="J45" s="603"/>
      <c r="K45" s="603"/>
      <c r="L45" s="596"/>
      <c r="M45" s="596"/>
      <c r="N45" s="596"/>
      <c r="O45" s="603"/>
      <c r="P45" s="603"/>
      <c r="Q45" s="603"/>
      <c r="R45" s="609"/>
      <c r="S45" s="582"/>
      <c r="T45" s="582"/>
      <c r="U45" s="602"/>
      <c r="V45" s="602"/>
      <c r="W45" s="656"/>
      <c r="X45" s="582"/>
      <c r="Y45" s="603"/>
      <c r="Z45" s="603"/>
      <c r="AA45" s="603"/>
      <c r="AB45" s="603"/>
      <c r="AC45" s="603"/>
      <c r="AD45" s="603"/>
    </row>
    <row r="46" spans="1:52" x14ac:dyDescent="0.25">
      <c r="I46" s="603"/>
      <c r="J46" s="603"/>
      <c r="K46" s="603"/>
      <c r="L46" s="603"/>
      <c r="M46" s="603"/>
      <c r="N46" s="603"/>
      <c r="O46" s="603"/>
      <c r="P46" s="603"/>
      <c r="Q46" s="603"/>
      <c r="R46" s="603"/>
      <c r="S46" s="603"/>
      <c r="T46" s="603"/>
      <c r="U46" s="603"/>
      <c r="V46" s="603"/>
      <c r="W46" s="603"/>
      <c r="X46" s="603"/>
    </row>
    <row r="47" spans="1:52" x14ac:dyDescent="0.25">
      <c r="I47" s="603"/>
      <c r="J47" s="603"/>
      <c r="K47" s="603"/>
      <c r="L47" s="603"/>
      <c r="M47" s="603"/>
      <c r="N47" s="603"/>
      <c r="O47" s="603"/>
      <c r="P47" s="603"/>
      <c r="Q47" s="603"/>
      <c r="R47" s="603"/>
      <c r="S47" s="603"/>
      <c r="T47" s="603"/>
      <c r="U47" s="603"/>
      <c r="V47" s="603"/>
      <c r="W47" s="603"/>
      <c r="X47" s="603"/>
    </row>
    <row r="48" spans="1:52" x14ac:dyDescent="0.25">
      <c r="I48" s="603"/>
      <c r="J48" s="603"/>
      <c r="K48" s="603"/>
      <c r="L48" s="603"/>
      <c r="M48" s="603"/>
      <c r="N48" s="603"/>
      <c r="O48" s="603"/>
      <c r="P48" s="603"/>
      <c r="Q48" s="603"/>
      <c r="R48" s="603"/>
      <c r="S48" s="603"/>
      <c r="T48" s="603"/>
      <c r="U48" s="603"/>
      <c r="V48" s="603"/>
      <c r="W48" s="603"/>
      <c r="X48" s="603"/>
    </row>
    <row r="49" spans="9:24" x14ac:dyDescent="0.25">
      <c r="I49" s="603"/>
      <c r="J49" s="603"/>
      <c r="K49" s="603"/>
      <c r="L49" s="603"/>
      <c r="M49" s="603"/>
      <c r="N49" s="603"/>
      <c r="O49" s="603"/>
      <c r="P49" s="603"/>
      <c r="Q49" s="603"/>
      <c r="R49" s="603"/>
      <c r="S49" s="603"/>
      <c r="T49" s="603"/>
      <c r="U49" s="603"/>
      <c r="V49" s="603"/>
      <c r="W49" s="603"/>
      <c r="X49" s="603"/>
    </row>
  </sheetData>
  <mergeCells count="94">
    <mergeCell ref="A17:A21"/>
    <mergeCell ref="W3:X3"/>
    <mergeCell ref="Y3:AC3"/>
    <mergeCell ref="I5:I6"/>
    <mergeCell ref="I7:I11"/>
    <mergeCell ref="A12:A16"/>
    <mergeCell ref="A7:A11"/>
    <mergeCell ref="P5:P6"/>
    <mergeCell ref="P21:P26"/>
    <mergeCell ref="Q22:Q26"/>
    <mergeCell ref="P7:P13"/>
    <mergeCell ref="P14:P20"/>
    <mergeCell ref="A5:A6"/>
    <mergeCell ref="B5:B6"/>
    <mergeCell ref="I41:I45"/>
    <mergeCell ref="I30:J30"/>
    <mergeCell ref="I29:J29"/>
    <mergeCell ref="I36:J36"/>
    <mergeCell ref="I22:I26"/>
    <mergeCell ref="I35:J35"/>
    <mergeCell ref="A39:S39"/>
    <mergeCell ref="A22:A26"/>
    <mergeCell ref="B22:B26"/>
    <mergeCell ref="B35:C35"/>
    <mergeCell ref="P35:Q35"/>
    <mergeCell ref="P29:Q29"/>
    <mergeCell ref="B29:C29"/>
    <mergeCell ref="B30:C30"/>
    <mergeCell ref="W35:X35"/>
    <mergeCell ref="B33:C33"/>
    <mergeCell ref="W31:X31"/>
    <mergeCell ref="B32:C32"/>
    <mergeCell ref="I32:J32"/>
    <mergeCell ref="B31:C31"/>
    <mergeCell ref="I31:J31"/>
    <mergeCell ref="A1:AG1"/>
    <mergeCell ref="D2:J2"/>
    <mergeCell ref="O2:V2"/>
    <mergeCell ref="X2:AG2"/>
    <mergeCell ref="B3:C3"/>
    <mergeCell ref="D3:E3"/>
    <mergeCell ref="F3:G3"/>
    <mergeCell ref="N3:O3"/>
    <mergeCell ref="I3:J3"/>
    <mergeCell ref="AD3:AE3"/>
    <mergeCell ref="AF3:AJ3"/>
    <mergeCell ref="K3:L3"/>
    <mergeCell ref="P3:Q3"/>
    <mergeCell ref="R3:V3"/>
    <mergeCell ref="AD31:AE31"/>
    <mergeCell ref="P32:Q32"/>
    <mergeCell ref="W32:X32"/>
    <mergeCell ref="AD32:AE32"/>
    <mergeCell ref="P31:Q31"/>
    <mergeCell ref="AD36:AE36"/>
    <mergeCell ref="A38:K38"/>
    <mergeCell ref="AD33:AE33"/>
    <mergeCell ref="AD35:AE35"/>
    <mergeCell ref="AD34:AE34"/>
    <mergeCell ref="W34:X34"/>
    <mergeCell ref="B36:C36"/>
    <mergeCell ref="P36:Q36"/>
    <mergeCell ref="W36:X36"/>
    <mergeCell ref="A29:A36"/>
    <mergeCell ref="I33:J33"/>
    <mergeCell ref="P33:Q33"/>
    <mergeCell ref="W33:X33"/>
    <mergeCell ref="B34:C34"/>
    <mergeCell ref="I34:J34"/>
    <mergeCell ref="P34:Q34"/>
    <mergeCell ref="AE18:AE21"/>
    <mergeCell ref="AD22:AD26"/>
    <mergeCell ref="I12:I16"/>
    <mergeCell ref="I17:I21"/>
    <mergeCell ref="J18:J21"/>
    <mergeCell ref="W22:W26"/>
    <mergeCell ref="B7:B11"/>
    <mergeCell ref="X18:X21"/>
    <mergeCell ref="AD17:AD21"/>
    <mergeCell ref="B12:B16"/>
    <mergeCell ref="C18:C21"/>
    <mergeCell ref="B17:B21"/>
    <mergeCell ref="AD5:AD6"/>
    <mergeCell ref="W5:W6"/>
    <mergeCell ref="W7:W11"/>
    <mergeCell ref="W12:W16"/>
    <mergeCell ref="W17:W21"/>
    <mergeCell ref="AD7:AD11"/>
    <mergeCell ref="AD12:AD16"/>
    <mergeCell ref="AD30:AE30"/>
    <mergeCell ref="P30:Q30"/>
    <mergeCell ref="W30:X30"/>
    <mergeCell ref="AD29:AE29"/>
    <mergeCell ref="W29:X29"/>
  </mergeCells>
  <phoneticPr fontId="1" type="noConversion"/>
  <printOptions horizontalCentered="1" verticalCentered="1"/>
  <pageMargins left="0" right="0" top="0" bottom="0" header="0" footer="0"/>
  <pageSetup paperSize="9" scale="8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9</vt:i4>
      </vt:variant>
      <vt:variant>
        <vt:lpstr>已命名的範圍</vt:lpstr>
      </vt:variant>
      <vt:variant>
        <vt:i4>6</vt:i4>
      </vt:variant>
    </vt:vector>
  </HeadingPairs>
  <TitlesOfParts>
    <vt:vector size="15" baseType="lpstr">
      <vt:lpstr>月菜單</vt:lpstr>
      <vt:lpstr>第1週</vt:lpstr>
      <vt:lpstr>Sheet1</vt:lpstr>
      <vt:lpstr>Sheet2</vt:lpstr>
      <vt:lpstr>Sheet3</vt:lpstr>
      <vt:lpstr>第2週</vt:lpstr>
      <vt:lpstr>第3週</vt:lpstr>
      <vt:lpstr>第4週</vt:lpstr>
      <vt:lpstr>第5週</vt:lpstr>
      <vt:lpstr>月菜單!Print_Area</vt:lpstr>
      <vt:lpstr>第1週!Print_Area</vt:lpstr>
      <vt:lpstr>第2週!Print_Area</vt:lpstr>
      <vt:lpstr>第3週!Print_Area</vt:lpstr>
      <vt:lpstr>第4週!Print_Area</vt:lpstr>
      <vt:lpstr>第5週!Print_Area</vt:lpstr>
    </vt:vector>
  </TitlesOfParts>
  <Company>e-kitchen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school</dc:creator>
  <cp:lastModifiedBy>user</cp:lastModifiedBy>
  <cp:lastPrinted>2024-11-01T09:27:20Z</cp:lastPrinted>
  <dcterms:created xsi:type="dcterms:W3CDTF">2005-05-16T01:42:21Z</dcterms:created>
  <dcterms:modified xsi:type="dcterms:W3CDTF">2024-11-01T09:28:45Z</dcterms:modified>
</cp:coreProperties>
</file>