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午餐\菜單\"/>
    </mc:Choice>
  </mc:AlternateContent>
  <xr:revisionPtr revIDLastSave="0" documentId="8_{F21C48D3-7C4F-4DEE-834A-1A7C25CD0ABE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月菜單" sheetId="12" r:id="rId1"/>
    <sheet name="第1週" sheetId="8" state="hidden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definedNames>
    <definedName name="_xlnm.Print_Area" localSheetId="0">月菜單!$A$1:$P$29</definedName>
    <definedName name="_xlnm.Print_Area" localSheetId="1">第1週!$A$1:$AJ$40</definedName>
    <definedName name="_xlnm.Print_Area" localSheetId="5">第2週!$A$1:$AJ$40</definedName>
    <definedName name="_xlnm.Print_Area" localSheetId="6">第3週!$A$1:$AJ$40</definedName>
    <definedName name="_xlnm.Print_Area" localSheetId="7">第4週!$A$1:$AJ$40</definedName>
    <definedName name="_xlnm.Print_Area" localSheetId="8">第5週!$A$1:$AG$40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0" l="1"/>
  <c r="F13" i="20"/>
  <c r="F12" i="20"/>
  <c r="F23" i="15"/>
  <c r="G22" i="15"/>
  <c r="N8" i="15"/>
  <c r="C27" i="14" l="1"/>
  <c r="T23" i="14" l="1"/>
  <c r="U22" i="14"/>
  <c r="U17" i="14"/>
  <c r="S12" i="14"/>
  <c r="U10" i="14"/>
  <c r="U9" i="14"/>
  <c r="S8" i="14"/>
  <c r="T7" i="14"/>
  <c r="S5" i="14"/>
  <c r="AH23" i="14"/>
  <c r="AI22" i="14"/>
  <c r="AI17" i="14"/>
  <c r="AI15" i="14"/>
  <c r="AI14" i="14"/>
  <c r="AI13" i="14"/>
  <c r="AH12" i="14"/>
  <c r="AH7" i="14"/>
  <c r="AG5" i="14"/>
  <c r="N22" i="14"/>
  <c r="N17" i="14"/>
  <c r="M13" i="14"/>
  <c r="N12" i="14"/>
  <c r="N9" i="14"/>
  <c r="M8" i="14"/>
  <c r="M7" i="14"/>
  <c r="L6" i="14"/>
  <c r="L5" i="14"/>
  <c r="G24" i="14"/>
  <c r="E23" i="14"/>
  <c r="F22" i="14"/>
  <c r="G17" i="14"/>
  <c r="F14" i="14"/>
  <c r="G13" i="14"/>
  <c r="F12" i="14"/>
  <c r="G9" i="14"/>
  <c r="G8" i="14"/>
  <c r="F7" i="14"/>
  <c r="E6" i="14"/>
  <c r="E5" i="14"/>
  <c r="U7" i="20" l="1"/>
  <c r="E10" i="20"/>
  <c r="G9" i="20"/>
  <c r="AH7" i="19"/>
  <c r="S17" i="19"/>
  <c r="S12" i="19"/>
  <c r="S15" i="19"/>
  <c r="D24" i="12"/>
  <c r="F24" i="12"/>
  <c r="G24" i="12"/>
  <c r="U22" i="15"/>
  <c r="G14" i="12"/>
  <c r="F14" i="12"/>
  <c r="T13" i="15"/>
  <c r="S12" i="15"/>
  <c r="S14" i="15"/>
  <c r="E14" i="12"/>
  <c r="AB24" i="20" l="1"/>
  <c r="Z7" i="20"/>
  <c r="G9" i="19" l="1"/>
  <c r="E8" i="19"/>
  <c r="T11" i="15"/>
  <c r="AI25" i="19" l="1"/>
  <c r="AA23" i="19"/>
  <c r="AB22" i="19"/>
  <c r="N8" i="19"/>
  <c r="M7" i="19"/>
  <c r="L24" i="19"/>
  <c r="L22" i="19"/>
  <c r="AI9" i="15"/>
  <c r="AI8" i="15"/>
  <c r="AH7" i="15"/>
  <c r="T24" i="15"/>
  <c r="U23" i="15"/>
  <c r="U17" i="15"/>
  <c r="U15" i="15"/>
  <c r="U10" i="15"/>
  <c r="U9" i="15"/>
  <c r="T8" i="15"/>
  <c r="U7" i="15"/>
  <c r="S5" i="15"/>
  <c r="M23" i="15"/>
  <c r="N22" i="15"/>
  <c r="N17" i="15"/>
  <c r="M13" i="15"/>
  <c r="N12" i="15"/>
  <c r="M7" i="15"/>
  <c r="AB9" i="19" l="1"/>
  <c r="E10" i="15"/>
  <c r="E8" i="15"/>
  <c r="AB9" i="8" l="1"/>
  <c r="AA8" i="8"/>
  <c r="AA7" i="8"/>
  <c r="X28" i="20" l="1"/>
  <c r="C28" i="20"/>
  <c r="C28" i="19"/>
  <c r="M25" i="12"/>
  <c r="M24" i="12"/>
  <c r="E14" i="19" l="1"/>
  <c r="F7" i="19"/>
  <c r="Z22" i="20"/>
  <c r="G16" i="12"/>
  <c r="AI14" i="8"/>
  <c r="AI15" i="8"/>
  <c r="AH12" i="8"/>
  <c r="AI17" i="8"/>
  <c r="AH7" i="8"/>
  <c r="F19" i="12"/>
  <c r="D19" i="12"/>
  <c r="U22" i="19"/>
  <c r="U11" i="19"/>
  <c r="U10" i="19"/>
  <c r="U9" i="19"/>
  <c r="U8" i="19"/>
  <c r="T7" i="19"/>
  <c r="U17" i="19"/>
  <c r="T16" i="19"/>
  <c r="U15" i="19"/>
  <c r="S5" i="19"/>
  <c r="G25" i="12"/>
  <c r="F25" i="12"/>
  <c r="E25" i="12"/>
  <c r="D25" i="12"/>
  <c r="C25" i="12"/>
  <c r="C24" i="12"/>
  <c r="AA13" i="20"/>
  <c r="AB12" i="20"/>
  <c r="AB17" i="20"/>
  <c r="AB10" i="20"/>
  <c r="AB9" i="20"/>
  <c r="AA8" i="20"/>
  <c r="Z6" i="20"/>
  <c r="Z5" i="20"/>
  <c r="AA29" i="20" l="1"/>
  <c r="Y31" i="20" s="1"/>
  <c r="K25" i="12" s="1"/>
  <c r="Z29" i="20"/>
  <c r="Y30" i="20" s="1"/>
  <c r="J25" i="12" s="1"/>
  <c r="AB29" i="20"/>
  <c r="Y32" i="20" s="1"/>
  <c r="L25" i="12" s="1"/>
  <c r="S5" i="20"/>
  <c r="S29" i="20" s="1"/>
  <c r="R30" i="20" s="1"/>
  <c r="J24" i="12" s="1"/>
  <c r="U14" i="20"/>
  <c r="U22" i="20"/>
  <c r="T17" i="20"/>
  <c r="U13" i="20"/>
  <c r="T12" i="20"/>
  <c r="T11" i="20"/>
  <c r="U10" i="20"/>
  <c r="U9" i="20"/>
  <c r="N9" i="20"/>
  <c r="P25" i="12" l="1"/>
  <c r="Y36" i="20"/>
  <c r="T29" i="20"/>
  <c r="R31" i="20" s="1"/>
  <c r="K24" i="12" s="1"/>
  <c r="U29" i="20"/>
  <c r="R32" i="20" s="1"/>
  <c r="L24" i="12" s="1"/>
  <c r="G8" i="12"/>
  <c r="F8" i="12"/>
  <c r="E8" i="12"/>
  <c r="D8" i="12"/>
  <c r="C8" i="12"/>
  <c r="G7" i="12"/>
  <c r="F7" i="12"/>
  <c r="E7" i="12"/>
  <c r="C7" i="12"/>
  <c r="D7" i="12"/>
  <c r="P24" i="12" l="1"/>
  <c r="R36" i="20"/>
  <c r="G29" i="14"/>
  <c r="D32" i="14" s="1"/>
  <c r="L7" i="12" s="1"/>
  <c r="E29" i="14"/>
  <c r="D30" i="14" s="1"/>
  <c r="J7" i="12" s="1"/>
  <c r="F29" i="14"/>
  <c r="D31" i="14" s="1"/>
  <c r="K7" i="12" s="1"/>
  <c r="Z15" i="19"/>
  <c r="P7" i="12" l="1"/>
  <c r="D36" i="14"/>
  <c r="AH23" i="8"/>
  <c r="AI22" i="8"/>
  <c r="AI13" i="8"/>
  <c r="AG5" i="8"/>
  <c r="AG29" i="8" l="1"/>
  <c r="AF30" i="8" s="1"/>
  <c r="AH29" i="8"/>
  <c r="AF31" i="8" s="1"/>
  <c r="AI29" i="8"/>
  <c r="AF32" i="8" s="1"/>
  <c r="L13" i="20"/>
  <c r="AF36" i="8" l="1"/>
  <c r="AA7" i="19"/>
  <c r="M14" i="12" l="1"/>
  <c r="M13" i="12"/>
  <c r="G23" i="20" l="1"/>
  <c r="G22" i="20"/>
  <c r="G17" i="20"/>
  <c r="F7" i="20"/>
  <c r="E5" i="20"/>
  <c r="AB15" i="15" l="1"/>
  <c r="AA7" i="15"/>
  <c r="C28" i="15" l="1"/>
  <c r="AE28" i="14"/>
  <c r="G18" i="12"/>
  <c r="G23" i="12"/>
  <c r="F23" i="12"/>
  <c r="E23" i="12"/>
  <c r="D23" i="12"/>
  <c r="C23" i="12"/>
  <c r="F22" i="12"/>
  <c r="G22" i="12"/>
  <c r="E22" i="12"/>
  <c r="D22" i="12"/>
  <c r="C22" i="12"/>
  <c r="E20" i="12"/>
  <c r="G21" i="12"/>
  <c r="F21" i="12"/>
  <c r="E21" i="12"/>
  <c r="D21" i="12"/>
  <c r="G20" i="12"/>
  <c r="F20" i="12"/>
  <c r="D20" i="12"/>
  <c r="C20" i="12"/>
  <c r="E19" i="12"/>
  <c r="F18" i="12"/>
  <c r="E18" i="12"/>
  <c r="D18" i="12"/>
  <c r="C18" i="12"/>
  <c r="G17" i="12"/>
  <c r="F17" i="12"/>
  <c r="E17" i="12"/>
  <c r="D17" i="12"/>
  <c r="C17" i="12"/>
  <c r="G15" i="12"/>
  <c r="F15" i="12"/>
  <c r="E15" i="12"/>
  <c r="D15" i="12"/>
  <c r="F16" i="12"/>
  <c r="E16" i="12"/>
  <c r="D16" i="12"/>
  <c r="C15" i="12"/>
  <c r="G13" i="12"/>
  <c r="F13" i="12"/>
  <c r="E13" i="12"/>
  <c r="D13" i="12"/>
  <c r="C13" i="12"/>
  <c r="G12" i="12"/>
  <c r="F12" i="12"/>
  <c r="E12" i="12"/>
  <c r="D12" i="12"/>
  <c r="C12" i="12"/>
  <c r="F9" i="12"/>
  <c r="F11" i="12"/>
  <c r="G11" i="12"/>
  <c r="E11" i="12"/>
  <c r="D11" i="12"/>
  <c r="D9" i="12"/>
  <c r="E9" i="12"/>
  <c r="G9" i="12"/>
  <c r="C9" i="12"/>
  <c r="F13" i="19" l="1"/>
  <c r="G12" i="19"/>
  <c r="M7" i="20" l="1"/>
  <c r="M15" i="20"/>
  <c r="M22" i="20"/>
  <c r="Z25" i="15"/>
  <c r="AA14" i="15"/>
  <c r="AH13" i="15"/>
  <c r="AI12" i="15"/>
  <c r="T23" i="8"/>
  <c r="AA13" i="8"/>
  <c r="U17" i="8"/>
  <c r="S12" i="8"/>
  <c r="S8" i="8"/>
  <c r="U22" i="8"/>
  <c r="N24" i="8"/>
  <c r="L23" i="8"/>
  <c r="M22" i="8"/>
  <c r="M29" i="15" l="1"/>
  <c r="M12" i="8"/>
  <c r="M14" i="8"/>
  <c r="L6" i="8" l="1"/>
  <c r="L5" i="8"/>
  <c r="AE28" i="19"/>
  <c r="AE28" i="15"/>
  <c r="Q28" i="8"/>
  <c r="AA8" i="19" l="1"/>
  <c r="T29" i="19"/>
  <c r="N15" i="19"/>
  <c r="M14" i="19"/>
  <c r="N13" i="19"/>
  <c r="N12" i="19"/>
  <c r="AM39" i="19"/>
  <c r="AB23" i="15"/>
  <c r="AA9" i="15"/>
  <c r="Z12" i="15"/>
  <c r="AA24" i="15"/>
  <c r="Z22" i="15"/>
  <c r="AH24" i="15"/>
  <c r="AI23" i="15"/>
  <c r="AI17" i="15"/>
  <c r="AB17" i="15"/>
  <c r="AB13" i="15"/>
  <c r="AB8" i="15"/>
  <c r="F13" i="15"/>
  <c r="G14" i="15"/>
  <c r="AB22" i="8"/>
  <c r="AB17" i="8"/>
  <c r="AB12" i="8"/>
  <c r="N13" i="8"/>
  <c r="N9" i="8"/>
  <c r="M7" i="8"/>
  <c r="N8" i="8"/>
  <c r="N17" i="8"/>
  <c r="C19" i="12"/>
  <c r="AH29" i="15" l="1"/>
  <c r="AG5" i="19" l="1"/>
  <c r="E5" i="19"/>
  <c r="AG5" i="15"/>
  <c r="E5" i="15"/>
  <c r="D14" i="12"/>
  <c r="C14" i="12"/>
  <c r="G12" i="15" l="1"/>
  <c r="F7" i="15"/>
  <c r="F29" i="15" s="1"/>
  <c r="AH22" i="19"/>
  <c r="AI12" i="19"/>
  <c r="AH14" i="19"/>
  <c r="AB14" i="19"/>
  <c r="Z13" i="19"/>
  <c r="AB12" i="19"/>
  <c r="E23" i="19"/>
  <c r="N24" i="20"/>
  <c r="M23" i="20"/>
  <c r="C21" i="12"/>
  <c r="C16" i="12"/>
  <c r="C11" i="12"/>
  <c r="T7" i="8"/>
  <c r="U10" i="8"/>
  <c r="U9" i="8"/>
  <c r="S5" i="8"/>
  <c r="Z6" i="8" l="1"/>
  <c r="Z6" i="19" l="1"/>
  <c r="Z5" i="19"/>
  <c r="Z6" i="15"/>
  <c r="Z5" i="15"/>
  <c r="L5" i="20"/>
  <c r="L6" i="20"/>
  <c r="N17" i="20" l="1"/>
  <c r="N14" i="20"/>
  <c r="N12" i="20"/>
  <c r="AI17" i="19"/>
  <c r="AB17" i="19"/>
  <c r="N17" i="19"/>
  <c r="G9" i="15" l="1"/>
  <c r="Z5" i="8" l="1"/>
  <c r="AH29" i="19" l="1"/>
  <c r="AF31" i="19" s="1"/>
  <c r="AG29" i="19"/>
  <c r="AF30" i="19" s="1"/>
  <c r="L6" i="19"/>
  <c r="L6" i="15" l="1"/>
  <c r="AI29" i="19" l="1"/>
  <c r="AF32" i="19" s="1"/>
  <c r="AF36" i="19" s="1"/>
  <c r="P21" i="12" s="1"/>
  <c r="L29" i="20"/>
  <c r="K30" i="20" s="1"/>
  <c r="E29" i="20"/>
  <c r="D30" i="20" s="1"/>
  <c r="G22" i="19"/>
  <c r="S29" i="19"/>
  <c r="L5" i="19"/>
  <c r="L29" i="19" s="1"/>
  <c r="K30" i="19" s="1"/>
  <c r="G17" i="19"/>
  <c r="Z29" i="19"/>
  <c r="Y30" i="19" s="1"/>
  <c r="Z29" i="15"/>
  <c r="Y30" i="15" s="1"/>
  <c r="J15" i="12" s="1"/>
  <c r="D31" i="20" l="1"/>
  <c r="U29" i="19"/>
  <c r="R32" i="19" s="1"/>
  <c r="N29" i="20"/>
  <c r="K32" i="20" s="1"/>
  <c r="R31" i="19"/>
  <c r="E29" i="19"/>
  <c r="D30" i="19" s="1"/>
  <c r="M29" i="20"/>
  <c r="K31" i="20" s="1"/>
  <c r="G29" i="20"/>
  <c r="D32" i="20" s="1"/>
  <c r="AA29" i="19"/>
  <c r="Y31" i="19" s="1"/>
  <c r="AB29" i="19"/>
  <c r="Y32" i="19" s="1"/>
  <c r="M29" i="19"/>
  <c r="K31" i="19" s="1"/>
  <c r="N29" i="19"/>
  <c r="K32" i="19" s="1"/>
  <c r="G29" i="19"/>
  <c r="D32" i="19" s="1"/>
  <c r="R30" i="19"/>
  <c r="F29" i="19"/>
  <c r="D31" i="19" s="1"/>
  <c r="AB29" i="15"/>
  <c r="Y32" i="15" s="1"/>
  <c r="AA29" i="15"/>
  <c r="Y31" i="15" s="1"/>
  <c r="Y36" i="15" l="1"/>
  <c r="Y36" i="19"/>
  <c r="K36" i="19"/>
  <c r="K36" i="20"/>
  <c r="R36" i="19"/>
  <c r="D36" i="19"/>
  <c r="D36" i="20"/>
  <c r="D31" i="15"/>
  <c r="G17" i="15"/>
  <c r="E29" i="15"/>
  <c r="D30" i="15" s="1"/>
  <c r="J12" i="12" s="1"/>
  <c r="G29" i="15" l="1"/>
  <c r="D32" i="15" s="1"/>
  <c r="D36" i="15" s="1"/>
  <c r="P12" i="12" s="1"/>
  <c r="M23" i="12"/>
  <c r="L23" i="12"/>
  <c r="K23" i="12"/>
  <c r="J23" i="12"/>
  <c r="M22" i="12"/>
  <c r="L22" i="12"/>
  <c r="K22" i="12"/>
  <c r="J22" i="12"/>
  <c r="P22" i="12" l="1"/>
  <c r="P23" i="12"/>
  <c r="S29" i="15" l="1"/>
  <c r="R30" i="15" s="1"/>
  <c r="L5" i="15"/>
  <c r="L29" i="15" s="1"/>
  <c r="K30" i="15" s="1"/>
  <c r="N29" i="15" l="1"/>
  <c r="K32" i="15" s="1"/>
  <c r="K31" i="15"/>
  <c r="T29" i="15"/>
  <c r="R31" i="15" s="1"/>
  <c r="U29" i="15"/>
  <c r="R32" i="15" s="1"/>
  <c r="K36" i="15" l="1"/>
  <c r="R36" i="15"/>
  <c r="P14" i="12" s="1"/>
  <c r="AF31" i="15"/>
  <c r="K16" i="12" s="1"/>
  <c r="AI29" i="15"/>
  <c r="AF32" i="15" s="1"/>
  <c r="AG29" i="15"/>
  <c r="AF30" i="15" s="1"/>
  <c r="AH29" i="14"/>
  <c r="AF31" i="14" s="1"/>
  <c r="S29" i="14"/>
  <c r="R30" i="14" s="1"/>
  <c r="AF36" i="15" l="1"/>
  <c r="T29" i="14"/>
  <c r="R31" i="14" s="1"/>
  <c r="AI29" i="14" l="1"/>
  <c r="AF32" i="14" s="1"/>
  <c r="N29" i="14"/>
  <c r="K32" i="14" s="1"/>
  <c r="L8" i="12" s="1"/>
  <c r="U29" i="14"/>
  <c r="R32" i="14" s="1"/>
  <c r="AA29" i="14"/>
  <c r="Y31" i="14" s="1"/>
  <c r="M29" i="14"/>
  <c r="K31" i="14" s="1"/>
  <c r="K8" i="12" s="1"/>
  <c r="AG29" i="14"/>
  <c r="AF30" i="14" s="1"/>
  <c r="Z29" i="14"/>
  <c r="Y30" i="14" s="1"/>
  <c r="L29" i="14"/>
  <c r="K30" i="14" s="1"/>
  <c r="J8" i="12" s="1"/>
  <c r="S29" i="8"/>
  <c r="AA29" i="8"/>
  <c r="Y31" i="8" s="1"/>
  <c r="F29" i="8"/>
  <c r="D31" i="8" s="1"/>
  <c r="AB29" i="8"/>
  <c r="Y32" i="8" s="1"/>
  <c r="Z29" i="8"/>
  <c r="E29" i="8"/>
  <c r="D30" i="8" s="1"/>
  <c r="L21" i="12"/>
  <c r="K21" i="12"/>
  <c r="J21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L16" i="12"/>
  <c r="J16" i="12"/>
  <c r="L15" i="12"/>
  <c r="K15" i="12"/>
  <c r="L14" i="12"/>
  <c r="K14" i="12"/>
  <c r="J14" i="12"/>
  <c r="L13" i="12"/>
  <c r="K13" i="12"/>
  <c r="J13" i="12"/>
  <c r="L12" i="12"/>
  <c r="K12" i="12"/>
  <c r="K11" i="12"/>
  <c r="K9" i="12"/>
  <c r="J9" i="12"/>
  <c r="P8" i="12" l="1"/>
  <c r="K36" i="14"/>
  <c r="Y30" i="8"/>
  <c r="R36" i="14"/>
  <c r="L9" i="12"/>
  <c r="P9" i="12" s="1"/>
  <c r="J11" i="12"/>
  <c r="AF36" i="14"/>
  <c r="P20" i="12"/>
  <c r="P18" i="12"/>
  <c r="R30" i="8"/>
  <c r="P13" i="12"/>
  <c r="P19" i="12"/>
  <c r="T29" i="8"/>
  <c r="R31" i="8" s="1"/>
  <c r="U29" i="8"/>
  <c r="L29" i="8"/>
  <c r="K30" i="8" s="1"/>
  <c r="M29" i="8"/>
  <c r="K31" i="8" s="1"/>
  <c r="G29" i="8"/>
  <c r="D32" i="8" s="1"/>
  <c r="D36" i="8" s="1"/>
  <c r="AB29" i="14"/>
  <c r="Y32" i="14" s="1"/>
  <c r="Y36" i="14" s="1"/>
  <c r="N29" i="8"/>
  <c r="K32" i="8" s="1"/>
  <c r="P17" i="12"/>
  <c r="P15" i="12"/>
  <c r="P16" i="12"/>
  <c r="L11" i="12"/>
  <c r="Y36" i="8" l="1"/>
  <c r="P11" i="12"/>
  <c r="K36" i="8"/>
  <c r="R32" i="8"/>
  <c r="R36" i="8" s="1"/>
</calcChain>
</file>

<file path=xl/sharedStrings.xml><?xml version="1.0" encoding="utf-8"?>
<sst xmlns="http://schemas.openxmlformats.org/spreadsheetml/2006/main" count="1097" uniqueCount="406">
  <si>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</si>
  <si>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</si>
  <si>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</si>
  <si>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</si>
  <si>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</si>
  <si>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</si>
  <si>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</si>
  <si>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</si>
  <si>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</si>
  <si>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</si>
  <si>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</si>
  <si>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</si>
  <si>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</si>
  <si>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</si>
  <si>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</si>
  <si>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</si>
  <si>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</si>
  <si>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</si>
  <si>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</si>
  <si>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</si>
  <si>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</si>
  <si>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</si>
  <si>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</si>
  <si>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</si>
  <si>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</si>
  <si>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</si>
  <si>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</si>
  <si>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</si>
  <si>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</si>
  <si>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</si>
  <si>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</si>
  <si>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</si>
  <si>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</si>
  <si>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</si>
  <si>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</si>
  <si>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</si>
  <si>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</si>
  <si>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</si>
  <si>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</si>
  <si>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</si>
  <si>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</si>
  <si>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星期二</t>
    </r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</si>
  <si>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</si>
  <si>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</si>
  <si>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</si>
  <si>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</si>
  <si>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</si>
  <si>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</si>
  <si>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</si>
  <si>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</si>
  <si>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</si>
  <si>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</si>
  <si>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</si>
  <si>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</si>
  <si>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</si>
  <si>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</si>
  <si>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</si>
  <si>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</si>
  <si>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</si>
  <si>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</si>
  <si>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</si>
  <si>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</si>
  <si>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</si>
  <si>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</si>
  <si>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</si>
  <si>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</si>
  <si>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</si>
  <si>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</si>
  <si>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</si>
  <si>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</si>
  <si>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</si>
  <si>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</si>
  <si>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</si>
  <si>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</si>
  <si>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</si>
  <si>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</si>
  <si>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</si>
  <si>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</si>
  <si>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</si>
  <si>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</si>
  <si>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</si>
  <si>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熱量(大卡)</t>
    <phoneticPr fontId="1" type="noConversion"/>
  </si>
  <si>
    <t>營養師:</t>
    <phoneticPr fontId="1" type="noConversion"/>
  </si>
  <si>
    <t xml:space="preserve"> 水果類(份)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</si>
  <si>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</si>
  <si>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</si>
  <si>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</si>
  <si>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</si>
  <si>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</si>
  <si>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</si>
  <si>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</si>
  <si>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</si>
  <si>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</si>
  <si>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白米</t>
    <phoneticPr fontId="29" type="noConversion"/>
  </si>
  <si>
    <t>糙米</t>
  </si>
  <si>
    <t>洋蔥</t>
    <phoneticPr fontId="1" type="noConversion"/>
  </si>
  <si>
    <t>高麗菜</t>
  </si>
  <si>
    <t>冬粉</t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</si>
  <si>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</si>
  <si>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</si>
  <si>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</si>
  <si>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</si>
  <si>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</si>
  <si>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</si>
  <si>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2.5</t>
    <phoneticPr fontId="1" type="noConversion"/>
  </si>
  <si>
    <t>適量</t>
    <phoneticPr fontId="1" type="noConversion"/>
  </si>
  <si>
    <t>高麗菜</t>
    <phoneticPr fontId="1" type="noConversion"/>
  </si>
  <si>
    <t>深色青菜</t>
  </si>
  <si>
    <t>高麗菜、絲瓜、大白菜、豆芽菜、鵝白菜、西芹</t>
  </si>
  <si>
    <t>青蔥</t>
    <phoneticPr fontId="1" type="noConversion"/>
  </si>
  <si>
    <t xml:space="preserve">  </t>
    <phoneticPr fontId="1" type="noConversion"/>
  </si>
  <si>
    <t>地瓜葉、青江菜、菠菜、韭菜花、大.小黃瓜、芥藍、空心菜、雪裡紅、杏菜、油菜、菜豆</t>
  </si>
  <si>
    <t>豆腐</t>
    <phoneticPr fontId="1" type="noConversion"/>
  </si>
  <si>
    <t xml:space="preserve">                             </t>
    <phoneticPr fontId="1" type="noConversion"/>
  </si>
  <si>
    <t>木耳</t>
    <phoneticPr fontId="1" type="noConversion"/>
  </si>
  <si>
    <t>乳品類(份)</t>
    <phoneticPr fontId="1" type="noConversion"/>
  </si>
  <si>
    <t>.</t>
    <phoneticPr fontId="1" type="noConversion"/>
  </si>
  <si>
    <t>九層塔</t>
    <phoneticPr fontId="1" type="noConversion"/>
  </si>
  <si>
    <t>龍骨</t>
    <phoneticPr fontId="1" type="noConversion"/>
  </si>
  <si>
    <t>全穀根莖類(份)</t>
    <phoneticPr fontId="1" type="noConversion"/>
  </si>
  <si>
    <t>味噌</t>
    <phoneticPr fontId="1" type="noConversion"/>
  </si>
  <si>
    <t>肉丁</t>
    <phoneticPr fontId="1" type="noConversion"/>
  </si>
  <si>
    <t>雞蛋</t>
  </si>
  <si>
    <t>有機蔬菜</t>
    <phoneticPr fontId="1" type="noConversion"/>
  </si>
  <si>
    <t>水果</t>
    <phoneticPr fontId="1" type="noConversion"/>
  </si>
  <si>
    <t>里肌肉排</t>
    <phoneticPr fontId="1" type="noConversion"/>
  </si>
  <si>
    <t>(每人一片)</t>
    <phoneticPr fontId="1" type="noConversion"/>
  </si>
  <si>
    <t>10/3</t>
  </si>
  <si>
    <t>10/4</t>
  </si>
  <si>
    <t>10/11</t>
  </si>
  <si>
    <t>10/17</t>
  </si>
  <si>
    <t>10/18</t>
  </si>
  <si>
    <t>10/24</t>
  </si>
  <si>
    <t>10/25</t>
  </si>
  <si>
    <t>10/31</t>
  </si>
  <si>
    <t>二</t>
    <phoneticPr fontId="1" type="noConversion"/>
  </si>
  <si>
    <t>一</t>
    <phoneticPr fontId="1" type="noConversion"/>
  </si>
  <si>
    <t>紅蘿蔔</t>
    <phoneticPr fontId="1" type="noConversion"/>
  </si>
  <si>
    <t>1份</t>
    <phoneticPr fontId="1" type="noConversion"/>
  </si>
  <si>
    <t>白米飯</t>
  </si>
  <si>
    <t>白米</t>
  </si>
  <si>
    <t>芝麻包(蒸)</t>
    <phoneticPr fontId="1" type="noConversion"/>
  </si>
  <si>
    <t>芝麻包</t>
    <phoneticPr fontId="1" type="noConversion"/>
  </si>
  <si>
    <t>胡蘿蔔</t>
    <phoneticPr fontId="1" type="noConversion"/>
  </si>
  <si>
    <t>有機蔬菜</t>
  </si>
  <si>
    <t>粉絲蛋花湯</t>
    <phoneticPr fontId="1" type="noConversion"/>
  </si>
  <si>
    <t>冬粉</t>
    <phoneticPr fontId="1" type="noConversion"/>
  </si>
  <si>
    <t>深色青菜</t>
    <phoneticPr fontId="1" type="noConversion"/>
  </si>
  <si>
    <t>蔬菜味噌湯</t>
    <phoneticPr fontId="1" type="noConversion"/>
  </si>
  <si>
    <t>柴魚</t>
    <phoneticPr fontId="1" type="noConversion"/>
  </si>
  <si>
    <t>咖哩豬肉飯(燴)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</si>
  <si>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</si>
  <si>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</si>
  <si>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</si>
  <si>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</si>
  <si>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</si>
  <si>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水果</t>
    <phoneticPr fontId="1" type="noConversion"/>
  </si>
  <si>
    <t>適量</t>
    <phoneticPr fontId="1" type="noConversion"/>
  </si>
  <si>
    <t>白蘿蔔</t>
    <phoneticPr fontId="1" type="noConversion"/>
  </si>
  <si>
    <t>肉絲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</si>
  <si>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</si>
  <si>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</si>
  <si>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甜薯玉米湯</t>
    <phoneticPr fontId="1" type="noConversion"/>
  </si>
  <si>
    <t>玉米</t>
    <phoneticPr fontId="1" type="noConversion"/>
  </si>
  <si>
    <t>塔香打拋肉(煮)</t>
    <phoneticPr fontId="1" type="noConversion"/>
  </si>
  <si>
    <t>玉米</t>
    <phoneticPr fontId="1" type="noConversion"/>
  </si>
  <si>
    <t>有機青菜</t>
    <phoneticPr fontId="1" type="noConversion"/>
  </si>
  <si>
    <t>味噌魚乾湯</t>
    <phoneticPr fontId="1" type="noConversion"/>
  </si>
  <si>
    <t>小魚乾</t>
    <phoneticPr fontId="1" type="noConversion"/>
  </si>
  <si>
    <t>螞蟻上樹(炒)</t>
    <phoneticPr fontId="1" type="noConversion"/>
  </si>
  <si>
    <t>豆芽</t>
    <phoneticPr fontId="1" type="noConversion"/>
  </si>
  <si>
    <t>蘿蔔玉米湯</t>
    <phoneticPr fontId="1" type="noConversion"/>
  </si>
  <si>
    <t>關東煮(煮)</t>
    <phoneticPr fontId="1" type="noConversion"/>
  </si>
  <si>
    <t>蘿蔔</t>
    <phoneticPr fontId="1" type="noConversion"/>
  </si>
  <si>
    <t>香菇</t>
    <phoneticPr fontId="1" type="noConversion"/>
  </si>
  <si>
    <t>沙茶油菜(炒)</t>
    <phoneticPr fontId="1" type="noConversion"/>
  </si>
  <si>
    <t>油菜</t>
  </si>
  <si>
    <t>和風味噌湯</t>
    <phoneticPr fontId="1" type="noConversion"/>
  </si>
  <si>
    <t>豆腐</t>
    <phoneticPr fontId="1" type="noConversion"/>
  </si>
  <si>
    <t>適量</t>
    <phoneticPr fontId="1" type="noConversion"/>
  </si>
  <si>
    <t>2.5</t>
    <phoneticPr fontId="1" type="noConversion"/>
  </si>
  <si>
    <t>2.4</t>
    <phoneticPr fontId="1" type="noConversion"/>
  </si>
  <si>
    <t>2.3</t>
    <phoneticPr fontId="1" type="noConversion"/>
  </si>
  <si>
    <t>2.5</t>
    <phoneticPr fontId="1" type="noConversion"/>
  </si>
  <si>
    <t>肉片</t>
    <phoneticPr fontId="29" type="noConversion"/>
  </si>
  <si>
    <t>肉燥銀芽(煮)</t>
    <phoneticPr fontId="1" type="noConversion"/>
  </si>
  <si>
    <t>綠豆芽</t>
    <phoneticPr fontId="1" type="noConversion"/>
  </si>
  <si>
    <t>絞肉</t>
    <phoneticPr fontId="1" type="noConversion"/>
  </si>
  <si>
    <t>青蔥</t>
    <phoneticPr fontId="1" type="noConversion"/>
  </si>
  <si>
    <t>白米</t>
    <phoneticPr fontId="1" type="noConversion"/>
  </si>
  <si>
    <t>芹菜</t>
    <phoneticPr fontId="1" type="noConversion"/>
  </si>
  <si>
    <t>玉米</t>
    <phoneticPr fontId="1" type="noConversion"/>
  </si>
  <si>
    <t>豆腐</t>
    <phoneticPr fontId="1" type="noConversion"/>
  </si>
  <si>
    <t>洋蔥</t>
    <phoneticPr fontId="1" type="noConversion"/>
  </si>
  <si>
    <t>光雞丁</t>
  </si>
  <si>
    <t>光雞丁</t>
    <phoneticPr fontId="1" type="noConversion"/>
  </si>
  <si>
    <t>洋蔥雞丁(炒)</t>
    <phoneticPr fontId="1" type="noConversion"/>
  </si>
  <si>
    <t>青蔥</t>
    <phoneticPr fontId="1" type="noConversion"/>
  </si>
  <si>
    <t>大黃瓜</t>
    <phoneticPr fontId="1" type="noConversion"/>
  </si>
  <si>
    <t>杏鮑菇</t>
    <phoneticPr fontId="1" type="noConversion"/>
  </si>
  <si>
    <t>肉絲</t>
    <phoneticPr fontId="1" type="noConversion"/>
  </si>
  <si>
    <t>油蔥酥</t>
    <phoneticPr fontId="1" type="noConversion"/>
  </si>
  <si>
    <t>青花菜</t>
    <phoneticPr fontId="1" type="noConversion"/>
  </si>
  <si>
    <t>豆干</t>
    <phoneticPr fontId="1" type="noConversion"/>
  </si>
  <si>
    <t>適量</t>
    <phoneticPr fontId="1" type="noConversion"/>
  </si>
  <si>
    <t>浮水魚羹湯</t>
    <phoneticPr fontId="1" type="noConversion"/>
  </si>
  <si>
    <t>魚羹</t>
    <phoneticPr fontId="1" type="noConversion"/>
  </si>
  <si>
    <t>香菇</t>
    <phoneticPr fontId="1" type="noConversion"/>
  </si>
  <si>
    <t>紅蘿蔔炒蛋(炒)</t>
    <phoneticPr fontId="1" type="noConversion"/>
  </si>
  <si>
    <t>肉絲</t>
    <phoneticPr fontId="1" type="noConversion"/>
  </si>
  <si>
    <t>辣豆瓣</t>
    <phoneticPr fontId="1" type="noConversion"/>
  </si>
  <si>
    <t>豆干</t>
    <phoneticPr fontId="1" type="noConversion"/>
  </si>
  <si>
    <t>宮保高麗(炒)</t>
    <phoneticPr fontId="1" type="noConversion"/>
  </si>
  <si>
    <t>高麗菜</t>
    <phoneticPr fontId="1" type="noConversion"/>
  </si>
  <si>
    <t>油花生</t>
    <phoneticPr fontId="1" type="noConversion"/>
  </si>
  <si>
    <t>肉絲</t>
    <phoneticPr fontId="1" type="noConversion"/>
  </si>
  <si>
    <t>乾辣椒</t>
    <phoneticPr fontId="1" type="noConversion"/>
  </si>
  <si>
    <t>什錦冬粉(煮)</t>
    <phoneticPr fontId="1" type="noConversion"/>
  </si>
  <si>
    <t>精進計畫</t>
    <phoneticPr fontId="1" type="noConversion"/>
  </si>
  <si>
    <t xml:space="preserve">                      </t>
    <phoneticPr fontId="1" type="noConversion"/>
  </si>
  <si>
    <r>
      <t>1</t>
    </r>
    <r>
      <rPr>
        <sz val="12"/>
        <rFont val="細明體"/>
        <family val="3"/>
        <charset val="136"/>
      </rPr>
      <t>個</t>
    </r>
    <phoneticPr fontId="1" type="noConversion"/>
  </si>
  <si>
    <t>100g</t>
    <phoneticPr fontId="1" type="noConversion"/>
  </si>
  <si>
    <t>150ml</t>
    <phoneticPr fontId="1" type="noConversion"/>
  </si>
  <si>
    <t>330ml</t>
    <phoneticPr fontId="1" type="noConversion"/>
  </si>
  <si>
    <t>金針菇</t>
    <phoneticPr fontId="1" type="noConversion"/>
  </si>
  <si>
    <t>油豆腐</t>
    <phoneticPr fontId="1" type="noConversion"/>
  </si>
  <si>
    <t>番茄</t>
    <phoneticPr fontId="1" type="noConversion"/>
  </si>
  <si>
    <t>馬鈴薯</t>
    <phoneticPr fontId="1" type="noConversion"/>
  </si>
  <si>
    <t>金針菇</t>
    <phoneticPr fontId="1" type="noConversion"/>
  </si>
  <si>
    <t>銀蘿排骨湯</t>
    <phoneticPr fontId="1" type="noConversion"/>
  </si>
  <si>
    <t>甜薯</t>
    <phoneticPr fontId="1" type="noConversion"/>
  </si>
  <si>
    <t>木耳</t>
  </si>
  <si>
    <t>蘿蔔</t>
  </si>
  <si>
    <t>光雞丁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</si>
  <si>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星期四</t>
    </r>
    <phoneticPr fontId="1" type="noConversion"/>
  </si>
  <si>
    <t>粉圓</t>
    <phoneticPr fontId="1" type="noConversion"/>
  </si>
  <si>
    <t>白米飯</t>
    <phoneticPr fontId="1" type="noConversion"/>
  </si>
  <si>
    <t>香煎豬排(煎)</t>
    <phoneticPr fontId="1" type="noConversion"/>
  </si>
  <si>
    <t>冬瓜魚丸湯</t>
    <phoneticPr fontId="1" type="noConversion"/>
  </si>
  <si>
    <t>冬瓜</t>
    <phoneticPr fontId="1" type="noConversion"/>
  </si>
  <si>
    <t>魚丸</t>
    <phoneticPr fontId="1" type="noConversion"/>
  </si>
  <si>
    <t>年級</t>
    <phoneticPr fontId="1" type="noConversion"/>
  </si>
  <si>
    <t>全榖雜糧類(份)</t>
    <phoneticPr fontId="1" type="noConversion"/>
  </si>
  <si>
    <t>鹽酥雞(炸)</t>
    <phoneticPr fontId="1" type="noConversion"/>
  </si>
  <si>
    <t>10/1</t>
    <phoneticPr fontId="1" type="noConversion"/>
  </si>
  <si>
    <t>10/2</t>
  </si>
  <si>
    <t>10/7</t>
    <phoneticPr fontId="1" type="noConversion"/>
  </si>
  <si>
    <t>10/8</t>
  </si>
  <si>
    <t>10/9</t>
  </si>
  <si>
    <t>10/10</t>
  </si>
  <si>
    <t>10/14</t>
    <phoneticPr fontId="1" type="noConversion"/>
  </si>
  <si>
    <t>10/15</t>
  </si>
  <si>
    <t>10/16</t>
  </si>
  <si>
    <t>10/21</t>
    <phoneticPr fontId="1" type="noConversion"/>
  </si>
  <si>
    <t>10/22</t>
  </si>
  <si>
    <t>10/23</t>
  </si>
  <si>
    <t>10/30</t>
  </si>
  <si>
    <t>10/28</t>
    <phoneticPr fontId="1" type="noConversion"/>
  </si>
  <si>
    <t>10/29</t>
  </si>
  <si>
    <t>10/2(簡餐日)</t>
    <phoneticPr fontId="1" type="noConversion"/>
  </si>
  <si>
    <t>10/9(簡餐日)</t>
    <phoneticPr fontId="1" type="noConversion"/>
  </si>
  <si>
    <t>10/16(簡餐日)</t>
    <phoneticPr fontId="1" type="noConversion"/>
  </si>
  <si>
    <t>10/23(簡餐日)</t>
    <phoneticPr fontId="1" type="noConversion"/>
  </si>
  <si>
    <t>胡蘿蔔</t>
  </si>
  <si>
    <t>生鮮香菇</t>
  </si>
  <si>
    <t>結球白菜</t>
  </si>
  <si>
    <t>肉絲</t>
  </si>
  <si>
    <t>2.5</t>
    <phoneticPr fontId="1" type="noConversion"/>
  </si>
  <si>
    <t>羅宋燒雞</t>
    <phoneticPr fontId="1" type="noConversion"/>
  </si>
  <si>
    <t>馬鈴薯</t>
  </si>
  <si>
    <t>雞胸丁</t>
    <phoneticPr fontId="1" type="noConversion"/>
  </si>
  <si>
    <t>蕃茄</t>
    <phoneticPr fontId="1" type="noConversion"/>
  </si>
  <si>
    <t>洋蔥</t>
  </si>
  <si>
    <t>洋蔥</t>
    <phoneticPr fontId="1" type="noConversion"/>
  </si>
  <si>
    <t>味噌燒肉(炒)</t>
    <phoneticPr fontId="1" type="noConversion"/>
  </si>
  <si>
    <t>熟白芝麻</t>
  </si>
  <si>
    <t>味噌</t>
  </si>
  <si>
    <t>青蔥</t>
  </si>
  <si>
    <t>肉片</t>
    <phoneticPr fontId="1" type="noConversion"/>
  </si>
  <si>
    <t>光雞丁</t>
    <phoneticPr fontId="1" type="noConversion"/>
  </si>
  <si>
    <t>什錦海鮮湯飯</t>
    <phoneticPr fontId="1" type="noConversion"/>
  </si>
  <si>
    <t>油蔥酥</t>
  </si>
  <si>
    <t>脆筍絲</t>
    <phoneticPr fontId="1" type="noConversion"/>
  </si>
  <si>
    <t>適量</t>
    <phoneticPr fontId="1" type="noConversion"/>
  </si>
  <si>
    <t>高麗菜</t>
    <phoneticPr fontId="1" type="noConversion"/>
  </si>
  <si>
    <t>魷魚圈</t>
    <phoneticPr fontId="1" type="noConversion"/>
  </si>
  <si>
    <t>茶葉蛋</t>
    <phoneticPr fontId="1" type="noConversion"/>
  </si>
  <si>
    <t>木耳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</si>
  <si>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</si>
  <si>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t xml:space="preserve"> 星期四</t>
    <phoneticPr fontId="1" type="noConversion"/>
  </si>
  <si>
    <t>肉絲</t>
    <phoneticPr fontId="1" type="noConversion"/>
  </si>
  <si>
    <t>蔥油酥</t>
    <phoneticPr fontId="1" type="noConversion"/>
  </si>
  <si>
    <t>白菜炒肉絲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</si>
  <si>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</si>
  <si>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</si>
  <si>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蔬菜瘦肉粥</t>
  </si>
  <si>
    <t>高麗菜</t>
    <phoneticPr fontId="1" type="noConversion"/>
  </si>
  <si>
    <t>玉米粒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</si>
  <si>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</si>
  <si>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</si>
  <si>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木須炒蛋(炒)</t>
    <phoneticPr fontId="1" type="noConversion"/>
  </si>
  <si>
    <t>醬燒油腐(煮)</t>
    <phoneticPr fontId="1" type="noConversion"/>
  </si>
  <si>
    <t>海芽蛋花湯</t>
    <phoneticPr fontId="1" type="noConversion"/>
  </si>
  <si>
    <t>海帶芽</t>
    <phoneticPr fontId="1" type="noConversion"/>
  </si>
  <si>
    <t>雞胸丁</t>
    <phoneticPr fontId="1" type="noConversion"/>
  </si>
  <si>
    <t>甜薯炒蛋(炒)</t>
    <phoneticPr fontId="1" type="noConversion"/>
  </si>
  <si>
    <t>豆薯</t>
    <phoneticPr fontId="1" type="noConversion"/>
  </si>
  <si>
    <t>雞蛋豆腐(煮)</t>
    <phoneticPr fontId="1" type="noConversion"/>
  </si>
  <si>
    <t>蘿蔔湯</t>
    <phoneticPr fontId="1" type="noConversion"/>
  </si>
  <si>
    <t>芹菜</t>
    <phoneticPr fontId="1" type="noConversion"/>
  </si>
  <si>
    <t>香菜</t>
    <phoneticPr fontId="1" type="noConversion"/>
  </si>
  <si>
    <t>光泉奶酪</t>
    <phoneticPr fontId="1" type="noConversion"/>
  </si>
  <si>
    <t>滑蛋嫩雞(煮)</t>
    <phoneticPr fontId="1" type="noConversion"/>
  </si>
  <si>
    <t>雞蛋</t>
    <phoneticPr fontId="1" type="noConversion"/>
  </si>
  <si>
    <t>洋蔥</t>
    <phoneticPr fontId="1" type="noConversion"/>
  </si>
  <si>
    <t xml:space="preserve"> 屏東縣瑪家國中 113年10月第一週學生午餐食譜(自設廚房)</t>
    <phoneticPr fontId="1" type="noConversion"/>
  </si>
  <si>
    <t>2023/10/14(蔬食日)</t>
    <phoneticPr fontId="1" type="noConversion"/>
  </si>
  <si>
    <t>鮮奶</t>
    <phoneticPr fontId="1" type="noConversion"/>
  </si>
  <si>
    <t>黑糖銀絲卷</t>
    <phoneticPr fontId="1" type="noConversion"/>
  </si>
  <si>
    <t>豆奶</t>
    <phoneticPr fontId="1" type="noConversion"/>
  </si>
  <si>
    <t>烤地瓜</t>
    <phoneticPr fontId="1" type="noConversion"/>
  </si>
  <si>
    <t>桂格燕麥飲</t>
    <phoneticPr fontId="1" type="noConversion"/>
  </si>
  <si>
    <t>番茄</t>
    <phoneticPr fontId="1" type="noConversion"/>
  </si>
  <si>
    <t>當歸燉鴨(燉)</t>
    <phoneticPr fontId="1" type="noConversion"/>
  </si>
  <si>
    <t>鴨肉</t>
    <phoneticPr fontId="1" type="noConversion"/>
  </si>
  <si>
    <t>白蘿蔔</t>
    <phoneticPr fontId="1" type="noConversion"/>
  </si>
  <si>
    <t>米血丁</t>
    <phoneticPr fontId="1" type="noConversion"/>
  </si>
  <si>
    <t>藥膳包</t>
    <phoneticPr fontId="1" type="noConversion"/>
  </si>
  <si>
    <t>茄汁魚丁(煮)</t>
    <phoneticPr fontId="1" type="noConversion"/>
  </si>
  <si>
    <t>番茄醬</t>
    <phoneticPr fontId="1" type="noConversion"/>
  </si>
  <si>
    <t>紅燒雞腿(滷)</t>
    <phoneticPr fontId="1" type="noConversion"/>
  </si>
  <si>
    <t>雞腿</t>
    <phoneticPr fontId="1" type="noConversion"/>
  </si>
  <si>
    <t>滷包</t>
    <phoneticPr fontId="1" type="noConversion"/>
  </si>
  <si>
    <t>鮮香菇</t>
    <phoneticPr fontId="1" type="noConversion"/>
  </si>
  <si>
    <t>絞肉</t>
    <phoneticPr fontId="1" type="noConversion"/>
  </si>
  <si>
    <t>蔥爆肉片(炒)</t>
    <phoneticPr fontId="1" type="noConversion"/>
  </si>
  <si>
    <t>排丁</t>
    <phoneticPr fontId="29" type="noConversion"/>
  </si>
  <si>
    <t>番茄豆腐(炒)</t>
    <phoneticPr fontId="1" type="noConversion"/>
  </si>
  <si>
    <t>銀蘿雞肉湯</t>
    <phoneticPr fontId="1" type="noConversion"/>
  </si>
  <si>
    <t>蘿蔔</t>
    <phoneticPr fontId="29" type="noConversion"/>
  </si>
  <si>
    <t>油麵</t>
    <phoneticPr fontId="1" type="noConversion"/>
  </si>
  <si>
    <t>什錦炒麵(炒)</t>
    <phoneticPr fontId="1" type="noConversion"/>
  </si>
  <si>
    <t>龍骨</t>
    <phoneticPr fontId="1" type="noConversion"/>
  </si>
  <si>
    <t>壽喜燒肉片(煮)</t>
    <phoneticPr fontId="1" type="noConversion"/>
  </si>
  <si>
    <t>綠豆粉圓湯</t>
    <phoneticPr fontId="1" type="noConversion"/>
  </si>
  <si>
    <t>綠豆</t>
    <phoneticPr fontId="1" type="noConversion"/>
  </si>
  <si>
    <t>二砂</t>
    <phoneticPr fontId="1" type="noConversion"/>
  </si>
  <si>
    <t>地瓜</t>
    <phoneticPr fontId="1" type="noConversion"/>
  </si>
  <si>
    <t>雞胸肉</t>
    <phoneticPr fontId="1" type="noConversion"/>
  </si>
  <si>
    <t>花枝丸</t>
    <phoneticPr fontId="1" type="noConversion"/>
  </si>
  <si>
    <t>地瓜</t>
    <phoneticPr fontId="1" type="noConversion"/>
  </si>
  <si>
    <t>黑輪片</t>
    <phoneticPr fontId="1" type="noConversion"/>
  </si>
  <si>
    <t>米血丁</t>
    <phoneticPr fontId="1" type="noConversion"/>
  </si>
  <si>
    <t>糖醋雞丁(煮)</t>
    <phoneticPr fontId="1" type="noConversion"/>
  </si>
  <si>
    <t>玉米排骨湯</t>
    <phoneticPr fontId="1" type="noConversion"/>
  </si>
  <si>
    <t>排骨</t>
    <phoneticPr fontId="1" type="noConversion"/>
  </si>
  <si>
    <t>紅蘿蔔</t>
    <phoneticPr fontId="1" type="noConversion"/>
  </si>
  <si>
    <t>魯包</t>
    <phoneticPr fontId="1" type="noConversion"/>
  </si>
  <si>
    <t>馬鈴薯</t>
    <phoneticPr fontId="1" type="noConversion"/>
  </si>
  <si>
    <t>(給23包)</t>
    <phoneticPr fontId="1" type="noConversion"/>
  </si>
  <si>
    <t>雙薯雞丁</t>
    <phoneticPr fontId="1" type="noConversion"/>
  </si>
  <si>
    <t>黃瓜排骨湯</t>
    <phoneticPr fontId="1" type="noConversion"/>
  </si>
  <si>
    <t>國慶日</t>
    <phoneticPr fontId="1" type="noConversion"/>
  </si>
  <si>
    <t>咖哩雞(炒)</t>
    <phoneticPr fontId="1" type="noConversion"/>
  </si>
  <si>
    <t>咖哩粉</t>
    <phoneticPr fontId="1" type="noConversion"/>
  </si>
  <si>
    <t>100%果汁</t>
    <phoneticPr fontId="1" type="noConversion"/>
  </si>
  <si>
    <t>颱風假(因山陀兒颱風10/1~10/4停班停課)</t>
    <phoneticPr fontId="1" type="noConversion"/>
  </si>
  <si>
    <t>0</t>
    <phoneticPr fontId="1" type="noConversion"/>
  </si>
  <si>
    <t>0</t>
    <phoneticPr fontId="1" type="noConversion"/>
  </si>
  <si>
    <t>肉燥高麗菜(煮)</t>
    <phoneticPr fontId="1" type="noConversion"/>
  </si>
  <si>
    <t>高麗菜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</si>
  <si>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</si>
  <si>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</si>
  <si>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</si>
  <si>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</si>
  <si>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</si>
  <si>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</si>
  <si>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200ml</t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</si>
  <si>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</si>
  <si>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</si>
  <si>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</si>
  <si>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rPr>
        <sz val="12"/>
        <rFont val="新細明體"/>
        <family val="1"/>
        <charset val="136"/>
      </rPr>
      <t>醬爆雞肉(炒)</t>
    </r>
    <phoneticPr fontId="1" type="noConversion"/>
  </si>
  <si>
    <r>
      <t>青花椰</t>
    </r>
    <r>
      <rPr>
        <sz val="12"/>
        <rFont val="新細明體"/>
        <family val="1"/>
        <charset val="136"/>
      </rPr>
      <t>炒豆乾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</si>
  <si>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</si>
  <si>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</si>
  <si>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蕃茄</t>
    <phoneticPr fontId="1" type="noConversion"/>
  </si>
  <si>
    <t>海帶芽豆皮湯</t>
    <phoneticPr fontId="1" type="noConversion"/>
  </si>
  <si>
    <t>海帶芽</t>
    <phoneticPr fontId="1" type="noConversion"/>
  </si>
  <si>
    <t>豆皮</t>
    <phoneticPr fontId="1" type="noConversion"/>
  </si>
  <si>
    <t>芹菜</t>
    <phoneticPr fontId="1" type="noConversion"/>
  </si>
  <si>
    <t>豆腐</t>
    <phoneticPr fontId="1" type="noConversion"/>
  </si>
  <si>
    <t>雞蛋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</si>
  <si>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</si>
  <si>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</si>
  <si>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</si>
  <si>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</si>
  <si>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玉米</t>
    </r>
    <r>
      <rPr>
        <sz val="12"/>
        <rFont val="新細明體"/>
        <family val="1"/>
        <charset val="136"/>
      </rPr>
      <t>塊</t>
    </r>
    <phoneticPr fontId="1" type="noConversion"/>
  </si>
  <si>
    <r>
      <t>1</t>
    </r>
    <r>
      <rPr>
        <sz val="12"/>
        <rFont val="新細明體"/>
        <family val="1"/>
        <charset val="136"/>
      </rPr>
      <t>00克</t>
    </r>
    <phoneticPr fontId="1" type="noConversion"/>
  </si>
  <si>
    <r>
      <t>2</t>
    </r>
    <r>
      <rPr>
        <sz val="12"/>
        <rFont val="新細明體"/>
        <family val="1"/>
        <charset val="136"/>
      </rPr>
      <t>50g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</si>
  <si>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</si>
  <si>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</si>
  <si>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地磨兒國小</t>
    </r>
    <r>
      <rPr>
        <sz val="22"/>
        <rFont val="Adobe 繁黑體 Std B"/>
        <family val="2"/>
        <charset val="136"/>
      </rPr>
      <t>113年10月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</si>
  <si>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屏東縣地磨兒國小113年10月第二週學生午餐食譜(自設廚房)</t>
    <phoneticPr fontId="1" type="noConversion"/>
  </si>
  <si>
    <t xml:space="preserve"> 屏東縣地磨兒國小113年10月第三週學生午餐食譜(自設廚房)</t>
    <phoneticPr fontId="1" type="noConversion"/>
  </si>
  <si>
    <t xml:space="preserve"> 屏東縣地磨兒國小113年10月第四週學生午餐食譜(自設廚房)</t>
    <phoneticPr fontId="1" type="noConversion"/>
  </si>
  <si>
    <t xml:space="preserve"> 屏東縣地磨兒國小113年10月第五週學生午餐食譜(自設廚房)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</si>
</sst>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#,##0_);[Red]\(#,##0\)"/>
  </numFmts>
  <fonts count="5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name val="新細明體"/>
      <family val="2"/>
      <scheme val="minor"/>
    </font>
    <font>
      <b/>
      <sz val="18"/>
      <name val="標楷體"/>
      <family val="4"/>
      <charset val="136"/>
    </font>
    <font>
      <sz val="10"/>
      <name val="細明體"/>
      <family val="3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z val="8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rgb="FF00B0F0"/>
      <name val="標楷體"/>
      <family val="4"/>
      <charset val="136"/>
    </font>
    <font>
      <sz val="12"/>
      <color rgb="FF00B050"/>
      <name val="標楷體"/>
      <family val="4"/>
      <charset val="136"/>
    </font>
    <font>
      <sz val="24"/>
      <name val="標楷體"/>
      <family val="4"/>
      <charset val="136"/>
    </font>
    <font>
      <b/>
      <sz val="16"/>
      <name val="Adobe 繁黑體 Std B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25" fillId="0" borderId="0">
      <alignment vertical="center"/>
    </xf>
  </cellStyleXfs>
  <cellXfs count="913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0" xfId="0" applyFont="1" applyAlignment="1"/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2" fillId="0" borderId="49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0" fillId="0" borderId="1" xfId="0" applyFont="1" applyBorder="1"/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center" vertical="center" wrapText="1"/>
    </xf>
    <xf numFmtId="49" fontId="12" fillId="3" borderId="31" xfId="0" applyNumberFormat="1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1" applyFont="1" applyFill="1" applyBorder="1" applyProtection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1" fillId="3" borderId="6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5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5" fillId="0" borderId="1" xfId="1" applyFont="1" applyBorder="1" applyProtection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5" fillId="0" borderId="0" xfId="1" applyFont="1" applyFill="1" applyBorder="1" applyProtection="1">
      <alignment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255" wrapText="1" shrinkToFit="1"/>
    </xf>
    <xf numFmtId="0" fontId="13" fillId="4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5" fillId="0" borderId="0" xfId="1" applyFont="1" applyBorder="1" applyProtection="1">
      <alignment vertical="center"/>
    </xf>
    <xf numFmtId="0" fontId="0" fillId="4" borderId="20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3" xfId="0" applyNumberFormat="1" applyFont="1" applyFill="1" applyBorder="1" applyAlignment="1">
      <alignment horizontal="center" vertical="center" shrinkToFit="1"/>
    </xf>
    <xf numFmtId="1" fontId="5" fillId="4" borderId="58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 shrinkToFi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5" fillId="0" borderId="0" xfId="1" applyFont="1" applyProtection="1">
      <alignment vertical="center"/>
    </xf>
    <xf numFmtId="178" fontId="6" fillId="0" borderId="51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5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 applyProtection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0" fillId="2" borderId="66" xfId="0" applyFont="1" applyFill="1" applyBorder="1" applyAlignment="1">
      <alignment horizontal="center" vertical="center" shrinkToFit="1"/>
    </xf>
    <xf numFmtId="0" fontId="0" fillId="2" borderId="42" xfId="0" applyFont="1" applyFill="1" applyBorder="1" applyAlignment="1">
      <alignment vertical="center"/>
    </xf>
    <xf numFmtId="0" fontId="0" fillId="2" borderId="62" xfId="0" applyFont="1" applyFill="1" applyBorder="1" applyAlignment="1">
      <alignment vertical="center"/>
    </xf>
    <xf numFmtId="0" fontId="0" fillId="2" borderId="63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180" fontId="0" fillId="2" borderId="66" xfId="0" applyNumberFormat="1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vertical="center" textRotation="255" wrapText="1" shrinkToFit="1"/>
    </xf>
    <xf numFmtId="0" fontId="3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9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5" fillId="0" borderId="6" xfId="1" applyFont="1" applyFill="1" applyBorder="1" applyAlignment="1" applyProtection="1">
      <alignment horizontal="center" vertical="center"/>
    </xf>
    <xf numFmtId="0" fontId="15" fillId="0" borderId="1" xfId="1" applyFont="1" applyFill="1" applyBorder="1" applyProtection="1">
      <alignment vertical="center"/>
    </xf>
    <xf numFmtId="0" fontId="15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shrinkToFit="1"/>
    </xf>
    <xf numFmtId="0" fontId="5" fillId="0" borderId="5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81" fontId="0" fillId="0" borderId="4" xfId="0" applyNumberFormat="1" applyFont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11" fontId="0" fillId="0" borderId="0" xfId="0" applyNumberFormat="1" applyFill="1" applyBorder="1" applyAlignment="1">
      <alignment vertical="center" textRotation="255" wrapText="1" shrinkToFit="1"/>
    </xf>
    <xf numFmtId="0" fontId="0" fillId="0" borderId="0" xfId="0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vertical="center" textRotation="255" wrapText="1" shrinkToFit="1"/>
    </xf>
    <xf numFmtId="2" fontId="0" fillId="2" borderId="66" xfId="0" applyNumberFormat="1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 shrinkToFit="1"/>
    </xf>
    <xf numFmtId="0" fontId="0" fillId="0" borderId="71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64" xfId="0" applyFont="1" applyBorder="1" applyAlignment="1">
      <alignment horizontal="center"/>
    </xf>
    <xf numFmtId="0" fontId="0" fillId="0" borderId="73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0" fillId="2" borderId="66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 vertical="center" shrinkToFit="1"/>
    </xf>
    <xf numFmtId="0" fontId="12" fillId="0" borderId="7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center" vertical="center"/>
    </xf>
    <xf numFmtId="179" fontId="27" fillId="0" borderId="39" xfId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49" fontId="12" fillId="0" borderId="51" xfId="0" applyNumberFormat="1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0" fillId="0" borderId="7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4" fillId="0" borderId="1" xfId="0" applyFont="1" applyFill="1" applyBorder="1" applyAlignment="1">
      <alignment horizontal="center" shrinkToFit="1"/>
    </xf>
    <xf numFmtId="0" fontId="35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vertical="center" wrapText="1" shrinkToFit="1"/>
    </xf>
    <xf numFmtId="0" fontId="0" fillId="4" borderId="2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 shrinkToFit="1"/>
    </xf>
    <xf numFmtId="0" fontId="0" fillId="4" borderId="59" xfId="0" applyFill="1" applyBorder="1" applyAlignment="1">
      <alignment vertical="center" wrapText="1"/>
    </xf>
    <xf numFmtId="0" fontId="0" fillId="4" borderId="76" xfId="0" applyFill="1" applyBorder="1" applyAlignment="1">
      <alignment vertical="center" wrapText="1"/>
    </xf>
    <xf numFmtId="0" fontId="15" fillId="4" borderId="1" xfId="1" applyFont="1" applyFill="1" applyBorder="1" applyAlignment="1" applyProtection="1">
      <alignment horizontal="center" vertical="center"/>
    </xf>
    <xf numFmtId="0" fontId="32" fillId="4" borderId="1" xfId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shrinkToFit="1"/>
    </xf>
    <xf numFmtId="0" fontId="0" fillId="4" borderId="1" xfId="0" applyFont="1" applyFill="1" applyBorder="1"/>
    <xf numFmtId="0" fontId="0" fillId="4" borderId="4" xfId="0" applyFont="1" applyFill="1" applyBorder="1" applyAlignment="1">
      <alignment horizontal="center" vertical="center" shrinkToFit="1"/>
    </xf>
    <xf numFmtId="2" fontId="0" fillId="4" borderId="4" xfId="0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vertical="center"/>
    </xf>
    <xf numFmtId="0" fontId="0" fillId="4" borderId="0" xfId="0" applyFont="1" applyFill="1" applyAlignment="1">
      <alignment horizontal="center"/>
    </xf>
    <xf numFmtId="0" fontId="8" fillId="4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0" fillId="4" borderId="21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 shrinkToFit="1"/>
    </xf>
    <xf numFmtId="0" fontId="0" fillId="4" borderId="48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0" fillId="4" borderId="62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 shrinkToFit="1"/>
    </xf>
    <xf numFmtId="176" fontId="0" fillId="4" borderId="4" xfId="0" applyNumberFormat="1" applyFont="1" applyFill="1" applyBorder="1" applyAlignment="1">
      <alignment horizontal="center" vertical="center" shrinkToFit="1"/>
    </xf>
    <xf numFmtId="176" fontId="0" fillId="4" borderId="25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59" xfId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/>
    </xf>
    <xf numFmtId="177" fontId="0" fillId="4" borderId="28" xfId="0" applyNumberFormat="1" applyFont="1" applyFill="1" applyBorder="1" applyAlignment="1">
      <alignment horizontal="center"/>
    </xf>
    <xf numFmtId="0" fontId="0" fillId="4" borderId="47" xfId="1" applyFont="1" applyFill="1" applyBorder="1" applyAlignment="1">
      <alignment vertical="center"/>
    </xf>
    <xf numFmtId="0" fontId="0" fillId="4" borderId="70" xfId="1" applyFont="1" applyFill="1" applyBorder="1" applyAlignment="1">
      <alignment horizontal="left" vertical="center"/>
    </xf>
    <xf numFmtId="49" fontId="12" fillId="0" borderId="7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9" fontId="12" fillId="3" borderId="37" xfId="0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2" fontId="0" fillId="0" borderId="1" xfId="0" applyNumberFormat="1" applyFont="1" applyBorder="1" applyAlignment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vertical="center" textRotation="255" wrapText="1" shrinkToFit="1"/>
    </xf>
    <xf numFmtId="2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 textRotation="255" wrapText="1" shrinkToFit="1"/>
    </xf>
    <xf numFmtId="0" fontId="0" fillId="5" borderId="1" xfId="0" applyFont="1" applyFill="1" applyBorder="1" applyAlignment="1">
      <alignment horizontal="center" vertical="center"/>
    </xf>
    <xf numFmtId="181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/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5" fillId="5" borderId="1" xfId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shrinkToFit="1"/>
    </xf>
    <xf numFmtId="0" fontId="17" fillId="0" borderId="4" xfId="0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7" fillId="0" borderId="6" xfId="0" applyFont="1" applyBorder="1" applyAlignment="1">
      <alignment horizontal="center"/>
    </xf>
    <xf numFmtId="181" fontId="17" fillId="0" borderId="4" xfId="0" applyNumberFormat="1" applyFont="1" applyBorder="1" applyAlignment="1">
      <alignment horizontal="center" vertical="center" shrinkToFit="1"/>
    </xf>
    <xf numFmtId="0" fontId="17" fillId="0" borderId="6" xfId="0" applyFont="1" applyBorder="1"/>
    <xf numFmtId="0" fontId="17" fillId="0" borderId="1" xfId="0" applyFont="1" applyFill="1" applyBorder="1"/>
    <xf numFmtId="0" fontId="17" fillId="0" borderId="1" xfId="0" applyFont="1" applyFill="1" applyBorder="1" applyAlignment="1">
      <alignment vertical="center" wrapText="1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2" fontId="17" fillId="0" borderId="4" xfId="0" applyNumberFormat="1" applyFont="1" applyBorder="1" applyAlignment="1">
      <alignment horizontal="center" vertical="center" shrinkToFit="1"/>
    </xf>
    <xf numFmtId="180" fontId="17" fillId="0" borderId="4" xfId="0" applyNumberFormat="1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 shrinkToFit="1"/>
    </xf>
    <xf numFmtId="0" fontId="0" fillId="0" borderId="55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0" borderId="10" xfId="0" applyFont="1" applyBorder="1"/>
    <xf numFmtId="0" fontId="0" fillId="0" borderId="1" xfId="0" applyFont="1" applyBorder="1" applyAlignment="1">
      <alignment vertical="center" shrinkToFit="1"/>
    </xf>
    <xf numFmtId="180" fontId="0" fillId="2" borderId="62" xfId="0" applyNumberFormat="1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/>
    </xf>
    <xf numFmtId="0" fontId="0" fillId="4" borderId="62" xfId="0" applyFont="1" applyFill="1" applyBorder="1" applyAlignment="1">
      <alignment vertical="center"/>
    </xf>
    <xf numFmtId="0" fontId="36" fillId="4" borderId="63" xfId="0" applyFont="1" applyFill="1" applyBorder="1" applyAlignment="1">
      <alignment vertical="center"/>
    </xf>
    <xf numFmtId="179" fontId="0" fillId="4" borderId="1" xfId="0" applyNumberFormat="1" applyFont="1" applyFill="1" applyBorder="1" applyAlignment="1">
      <alignment horizontal="center" vertical="center" shrinkToFit="1"/>
    </xf>
    <xf numFmtId="0" fontId="0" fillId="4" borderId="69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shrinkToFit="1"/>
    </xf>
    <xf numFmtId="176" fontId="0" fillId="4" borderId="66" xfId="0" applyNumberFormat="1" applyFont="1" applyFill="1" applyBorder="1" applyAlignment="1">
      <alignment horizontal="center" vertical="center" shrinkToFit="1"/>
    </xf>
    <xf numFmtId="180" fontId="0" fillId="4" borderId="66" xfId="0" applyNumberFormat="1" applyFont="1" applyFill="1" applyBorder="1" applyAlignment="1">
      <alignment horizontal="center" vertical="center" shrinkToFit="1"/>
    </xf>
    <xf numFmtId="180" fontId="0" fillId="4" borderId="1" xfId="0" applyNumberFormat="1" applyFont="1" applyFill="1" applyBorder="1" applyAlignment="1">
      <alignment horizontal="center" vertical="center" shrinkToFit="1"/>
    </xf>
    <xf numFmtId="0" fontId="0" fillId="4" borderId="22" xfId="0" applyFont="1" applyFill="1" applyBorder="1" applyAlignment="1">
      <alignment vertical="center"/>
    </xf>
    <xf numFmtId="0" fontId="0" fillId="4" borderId="66" xfId="0" applyFont="1" applyFill="1" applyBorder="1" applyAlignment="1">
      <alignment horizontal="center" vertical="center" shrinkToFit="1"/>
    </xf>
    <xf numFmtId="2" fontId="0" fillId="4" borderId="62" xfId="0" applyNumberFormat="1" applyFont="1" applyFill="1" applyBorder="1" applyAlignment="1">
      <alignment vertical="center"/>
    </xf>
    <xf numFmtId="0" fontId="37" fillId="4" borderId="1" xfId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179" fontId="0" fillId="0" borderId="0" xfId="0" applyNumberFormat="1" applyFont="1"/>
    <xf numFmtId="179" fontId="0" fillId="0" borderId="23" xfId="0" applyNumberFormat="1" applyFont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/>
    </xf>
    <xf numFmtId="179" fontId="15" fillId="0" borderId="3" xfId="1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20" xfId="0" applyNumberFormat="1" applyFont="1" applyFill="1" applyBorder="1" applyAlignment="1">
      <alignment horizontal="center" vertical="center"/>
    </xf>
    <xf numFmtId="179" fontId="0" fillId="2" borderId="63" xfId="0" applyNumberFormat="1" applyFont="1" applyFill="1" applyBorder="1" applyAlignment="1">
      <alignment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26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vertical="center"/>
    </xf>
    <xf numFmtId="179" fontId="0" fillId="0" borderId="20" xfId="0" applyNumberFormat="1" applyFont="1" applyFill="1" applyBorder="1" applyAlignment="1">
      <alignment vertical="center"/>
    </xf>
    <xf numFmtId="179" fontId="0" fillId="0" borderId="0" xfId="1" applyNumberFormat="1" applyFont="1" applyFill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/>
    <xf numFmtId="179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Alignment="1"/>
    <xf numFmtId="179" fontId="0" fillId="0" borderId="66" xfId="0" applyNumberFormat="1" applyFont="1" applyBorder="1" applyAlignment="1">
      <alignment horizontal="center" vertical="center" shrinkToFit="1"/>
    </xf>
    <xf numFmtId="179" fontId="3" fillId="0" borderId="4" xfId="0" applyNumberFormat="1" applyFont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69" xfId="0" applyNumberFormat="1" applyFont="1" applyFill="1" applyBorder="1" applyAlignment="1">
      <alignment horizontal="center" vertical="center"/>
    </xf>
    <xf numFmtId="179" fontId="0" fillId="2" borderId="62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left" vertical="center"/>
    </xf>
    <xf numFmtId="179" fontId="0" fillId="0" borderId="48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79" fontId="0" fillId="0" borderId="2" xfId="1" applyNumberFormat="1" applyFont="1" applyFill="1" applyBorder="1" applyAlignment="1">
      <alignment horizontal="center"/>
    </xf>
    <xf numFmtId="179" fontId="0" fillId="0" borderId="0" xfId="1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/>
    <xf numFmtId="179" fontId="16" fillId="0" borderId="0" xfId="1" applyNumberFormat="1" applyFont="1" applyFill="1" applyBorder="1" applyAlignment="1" applyProtection="1">
      <alignment horizontal="center" vertical="center"/>
    </xf>
    <xf numFmtId="179" fontId="17" fillId="0" borderId="0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Alignment="1"/>
    <xf numFmtId="176" fontId="0" fillId="0" borderId="11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16" fillId="0" borderId="3" xfId="1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15" fillId="0" borderId="3" xfId="1" applyNumberFormat="1" applyFont="1" applyFill="1" applyBorder="1" applyAlignment="1" applyProtection="1">
      <alignment horizontal="center" vertical="center"/>
    </xf>
    <xf numFmtId="176" fontId="3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6" fontId="36" fillId="4" borderId="63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horizontal="left" vertical="center"/>
    </xf>
    <xf numFmtId="176" fontId="0" fillId="0" borderId="26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0" fillId="0" borderId="47" xfId="1" applyNumberFormat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Border="1"/>
    <xf numFmtId="176" fontId="0" fillId="0" borderId="0" xfId="0" applyNumberFormat="1" applyFont="1"/>
    <xf numFmtId="176" fontId="3" fillId="0" borderId="4" xfId="0" applyNumberFormat="1" applyFont="1" applyBorder="1" applyAlignment="1">
      <alignment horizontal="center" vertical="center"/>
    </xf>
    <xf numFmtId="176" fontId="0" fillId="2" borderId="63" xfId="0" applyNumberFormat="1" applyFont="1" applyFill="1" applyBorder="1" applyAlignment="1">
      <alignment vertical="center"/>
    </xf>
    <xf numFmtId="176" fontId="0" fillId="0" borderId="26" xfId="0" applyNumberFormat="1" applyFont="1" applyFill="1" applyBorder="1" applyAlignment="1">
      <alignment horizontal="center" vertical="center"/>
    </xf>
    <xf numFmtId="176" fontId="0" fillId="0" borderId="47" xfId="1" applyNumberFormat="1" applyFont="1" applyFill="1" applyBorder="1" applyAlignment="1">
      <alignment horizontal="left"/>
    </xf>
    <xf numFmtId="176" fontId="0" fillId="0" borderId="0" xfId="1" applyNumberFormat="1" applyFont="1" applyFill="1" applyAlignment="1">
      <alignment horizontal="center" vertical="center"/>
    </xf>
    <xf numFmtId="176" fontId="5" fillId="0" borderId="0" xfId="0" applyNumberFormat="1" applyFont="1" applyFill="1"/>
    <xf numFmtId="176" fontId="5" fillId="0" borderId="0" xfId="0" applyNumberFormat="1" applyFont="1" applyFill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 applyProtection="1">
      <alignment horizontal="center" vertical="center"/>
    </xf>
    <xf numFmtId="176" fontId="30" fillId="0" borderId="0" xfId="0" applyNumberFormat="1" applyFont="1" applyBorder="1" applyAlignment="1">
      <alignment horizontal="center" vertical="center"/>
    </xf>
    <xf numFmtId="179" fontId="0" fillId="0" borderId="11" xfId="0" applyNumberFormat="1" applyFont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left" vertical="center"/>
    </xf>
    <xf numFmtId="179" fontId="0" fillId="0" borderId="26" xfId="0" applyNumberFormat="1" applyFont="1" applyFill="1" applyBorder="1" applyAlignment="1">
      <alignment horizontal="left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0" fillId="0" borderId="47" xfId="1" applyNumberFormat="1" applyFont="1" applyFill="1" applyBorder="1" applyAlignment="1">
      <alignment horizontal="left"/>
    </xf>
    <xf numFmtId="179" fontId="5" fillId="0" borderId="0" xfId="0" applyNumberFormat="1" applyFont="1" applyFill="1"/>
    <xf numFmtId="179" fontId="5" fillId="0" borderId="0" xfId="0" applyNumberFormat="1" applyFont="1" applyFill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16" fillId="0" borderId="1" xfId="1" applyNumberFormat="1" applyFont="1" applyFill="1" applyBorder="1" applyAlignment="1" applyProtection="1">
      <alignment horizontal="center" vertical="center"/>
    </xf>
    <xf numFmtId="176" fontId="0" fillId="0" borderId="23" xfId="0" applyNumberFormat="1" applyFont="1" applyBorder="1" applyAlignment="1">
      <alignment horizontal="center" vertical="center" shrinkToFit="1"/>
    </xf>
    <xf numFmtId="176" fontId="0" fillId="4" borderId="26" xfId="0" applyNumberFormat="1" applyFont="1" applyFill="1" applyBorder="1" applyAlignment="1">
      <alignment horizontal="center" vertical="center"/>
    </xf>
    <xf numFmtId="176" fontId="0" fillId="4" borderId="3" xfId="0" applyNumberFormat="1" applyFont="1" applyFill="1" applyBorder="1" applyAlignment="1">
      <alignment horizontal="center" vertical="center"/>
    </xf>
    <xf numFmtId="176" fontId="0" fillId="4" borderId="20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/>
    <xf numFmtId="179" fontId="3" fillId="0" borderId="3" xfId="0" applyNumberFormat="1" applyFont="1" applyFill="1" applyBorder="1" applyAlignment="1">
      <alignment horizontal="center" vertical="center" wrapText="1"/>
    </xf>
    <xf numFmtId="179" fontId="36" fillId="4" borderId="63" xfId="0" applyNumberFormat="1" applyFont="1" applyFill="1" applyBorder="1" applyAlignment="1">
      <alignment vertical="center"/>
    </xf>
    <xf numFmtId="179" fontId="0" fillId="0" borderId="47" xfId="1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center" vertical="center" wrapText="1" shrinkToFit="1"/>
    </xf>
    <xf numFmtId="179" fontId="15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Border="1"/>
    <xf numFmtId="179" fontId="3" fillId="0" borderId="0" xfId="0" applyNumberFormat="1" applyFont="1" applyFill="1" applyBorder="1" applyAlignment="1">
      <alignment vertical="center" wrapText="1" shrinkToFit="1"/>
    </xf>
    <xf numFmtId="176" fontId="0" fillId="0" borderId="20" xfId="0" applyNumberFormat="1" applyFont="1" applyFill="1" applyBorder="1" applyAlignment="1">
      <alignment vertical="center"/>
    </xf>
    <xf numFmtId="176" fontId="0" fillId="0" borderId="0" xfId="0" applyNumberFormat="1" applyFont="1" applyFill="1" applyBorder="1"/>
    <xf numFmtId="176" fontId="0" fillId="0" borderId="24" xfId="0" applyNumberFormat="1" applyFont="1" applyBorder="1" applyAlignment="1">
      <alignment horizontal="center" vertical="center" shrinkToFit="1"/>
    </xf>
    <xf numFmtId="179" fontId="0" fillId="0" borderId="3" xfId="1" applyNumberFormat="1" applyFont="1" applyFill="1" applyBorder="1" applyAlignment="1">
      <alignment horizontal="left"/>
    </xf>
    <xf numFmtId="179" fontId="0" fillId="0" borderId="68" xfId="1" applyNumberFormat="1" applyFont="1" applyFill="1" applyBorder="1" applyAlignment="1">
      <alignment horizontal="left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0" fillId="0" borderId="70" xfId="1" applyNumberFormat="1" applyFont="1" applyFill="1" applyBorder="1" applyAlignment="1">
      <alignment horizontal="left" vertical="center"/>
    </xf>
    <xf numFmtId="179" fontId="0" fillId="0" borderId="45" xfId="1" applyNumberFormat="1" applyFont="1" applyFill="1" applyBorder="1" applyAlignment="1">
      <alignment horizontal="left" vertical="center"/>
    </xf>
    <xf numFmtId="179" fontId="0" fillId="0" borderId="0" xfId="0" applyNumberFormat="1"/>
    <xf numFmtId="176" fontId="0" fillId="0" borderId="0" xfId="0" applyNumberFormat="1"/>
    <xf numFmtId="0" fontId="38" fillId="0" borderId="3" xfId="0" applyFont="1" applyBorder="1" applyAlignment="1">
      <alignment horizontal="center" vertical="center"/>
    </xf>
    <xf numFmtId="0" fontId="39" fillId="0" borderId="3" xfId="1" applyFont="1" applyFill="1" applyBorder="1" applyAlignment="1" applyProtection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2" borderId="63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26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center" vertical="center"/>
    </xf>
    <xf numFmtId="0" fontId="28" fillId="0" borderId="47" xfId="1" applyFont="1" applyFill="1" applyBorder="1" applyAlignment="1">
      <alignment horizontal="left"/>
    </xf>
    <xf numFmtId="0" fontId="18" fillId="6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" fontId="5" fillId="0" borderId="48" xfId="0" applyNumberFormat="1" applyFont="1" applyFill="1" applyBorder="1" applyAlignment="1">
      <alignment horizontal="center" vertical="center" shrinkToFit="1"/>
    </xf>
    <xf numFmtId="1" fontId="5" fillId="4" borderId="26" xfId="0" applyNumberFormat="1" applyFont="1" applyFill="1" applyBorder="1" applyAlignment="1">
      <alignment horizontal="center" vertical="center" shrinkToFit="1"/>
    </xf>
    <xf numFmtId="0" fontId="18" fillId="6" borderId="9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179" fontId="5" fillId="0" borderId="25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41" fillId="7" borderId="0" xfId="0" applyFont="1" applyFill="1" applyAlignment="1">
      <alignment horizontal="center" vertical="center" shrinkToFit="1"/>
    </xf>
    <xf numFmtId="0" fontId="41" fillId="7" borderId="1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36" fillId="4" borderId="76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 shrinkToFit="1"/>
    </xf>
    <xf numFmtId="182" fontId="41" fillId="7" borderId="1" xfId="0" applyNumberFormat="1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/>
    </xf>
    <xf numFmtId="0" fontId="32" fillId="4" borderId="4" xfId="1" applyFont="1" applyFill="1" applyBorder="1" applyAlignment="1" applyProtection="1">
      <alignment horizontal="center" vertical="center"/>
    </xf>
    <xf numFmtId="0" fontId="0" fillId="4" borderId="4" xfId="0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 shrinkToFit="1"/>
    </xf>
    <xf numFmtId="0" fontId="0" fillId="4" borderId="59" xfId="0" applyFont="1" applyFill="1" applyBorder="1" applyAlignment="1">
      <alignment horizontal="center" vertical="center"/>
    </xf>
    <xf numFmtId="0" fontId="0" fillId="4" borderId="77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36" fillId="0" borderId="63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6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176" fontId="0" fillId="2" borderId="66" xfId="0" applyNumberFormat="1" applyFont="1" applyFill="1" applyBorder="1" applyAlignment="1">
      <alignment horizontal="center" vertical="center" shrinkToFit="1"/>
    </xf>
    <xf numFmtId="179" fontId="5" fillId="0" borderId="6" xfId="0" applyNumberFormat="1" applyFont="1" applyFill="1" applyBorder="1" applyAlignment="1">
      <alignment horizontal="center" vertical="center"/>
    </xf>
    <xf numFmtId="179" fontId="5" fillId="0" borderId="75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36" xfId="0" applyNumberFormat="1" applyFont="1" applyFill="1" applyBorder="1" applyAlignment="1">
      <alignment horizontal="center" vertical="center"/>
    </xf>
    <xf numFmtId="179" fontId="5" fillId="0" borderId="27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shrinkToFit="1"/>
    </xf>
    <xf numFmtId="0" fontId="33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0" fontId="43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right" vertical="center"/>
    </xf>
    <xf numFmtId="0" fontId="43" fillId="0" borderId="0" xfId="0" applyFont="1" applyFill="1" applyBorder="1"/>
    <xf numFmtId="0" fontId="0" fillId="4" borderId="1" xfId="0" applyFont="1" applyFill="1" applyBorder="1" applyAlignment="1">
      <alignment horizontal="center" shrinkToFit="1"/>
    </xf>
    <xf numFmtId="0" fontId="4" fillId="4" borderId="3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shrinkToFit="1"/>
    </xf>
    <xf numFmtId="0" fontId="4" fillId="4" borderId="71" xfId="0" applyFont="1" applyFill="1" applyBorder="1" applyAlignment="1">
      <alignment horizontal="center" vertical="center" wrapTex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179" fontId="5" fillId="4" borderId="10" xfId="0" applyNumberFormat="1" applyFont="1" applyFill="1" applyBorder="1" applyAlignment="1">
      <alignment horizontal="center" vertical="center"/>
    </xf>
    <xf numFmtId="1" fontId="5" fillId="4" borderId="24" xfId="0" applyNumberFormat="1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179" fontId="5" fillId="4" borderId="75" xfId="0" applyNumberFormat="1" applyFont="1" applyFill="1" applyBorder="1" applyAlignment="1">
      <alignment horizontal="center" vertical="center"/>
    </xf>
    <xf numFmtId="179" fontId="5" fillId="4" borderId="39" xfId="0" applyNumberFormat="1" applyFont="1" applyFill="1" applyBorder="1" applyAlignment="1">
      <alignment horizontal="center" vertical="center"/>
    </xf>
    <xf numFmtId="1" fontId="5" fillId="4" borderId="53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 shrinkToFit="1"/>
    </xf>
    <xf numFmtId="0" fontId="0" fillId="0" borderId="0" xfId="0" applyFont="1" applyBorder="1"/>
    <xf numFmtId="0" fontId="0" fillId="4" borderId="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16" fillId="0" borderId="3" xfId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horizontal="center" shrinkToFi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 shrinkToFit="1"/>
    </xf>
    <xf numFmtId="0" fontId="0" fillId="7" borderId="0" xfId="0" applyFont="1" applyFill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180" fontId="0" fillId="0" borderId="4" xfId="0" applyNumberFormat="1" applyFont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0" fontId="15" fillId="0" borderId="0" xfId="1" applyFont="1" applyFill="1" applyAlignment="1" applyProtection="1">
      <alignment vertical="center"/>
    </xf>
    <xf numFmtId="0" fontId="15" fillId="0" borderId="1" xfId="1" applyFont="1" applyFill="1" applyBorder="1" applyAlignment="1" applyProtection="1">
      <alignment vertical="center"/>
    </xf>
    <xf numFmtId="0" fontId="0" fillId="4" borderId="4" xfId="0" applyFont="1" applyFill="1" applyBorder="1" applyAlignment="1">
      <alignment horizontal="center" vertical="center"/>
    </xf>
    <xf numFmtId="181" fontId="0" fillId="4" borderId="4" xfId="0" applyNumberFormat="1" applyFont="1" applyFill="1" applyBorder="1" applyAlignment="1">
      <alignment horizontal="center" vertical="center" shrinkToFit="1"/>
    </xf>
    <xf numFmtId="1" fontId="49" fillId="0" borderId="0" xfId="0" applyNumberFormat="1" applyFont="1" applyFill="1" applyBorder="1" applyAlignment="1">
      <alignment horizontal="right" vertical="center"/>
    </xf>
    <xf numFmtId="0" fontId="0" fillId="7" borderId="0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 shrinkToFit="1"/>
    </xf>
    <xf numFmtId="179" fontId="0" fillId="0" borderId="3" xfId="0" applyNumberFormat="1" applyFont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 shrinkToFit="1"/>
    </xf>
    <xf numFmtId="1" fontId="49" fillId="0" borderId="1" xfId="0" applyNumberFormat="1" applyFont="1" applyFill="1" applyBorder="1" applyAlignment="1">
      <alignment horizontal="right" vertical="center"/>
    </xf>
    <xf numFmtId="0" fontId="0" fillId="0" borderId="69" xfId="0" applyFont="1" applyFill="1" applyBorder="1" applyAlignment="1">
      <alignment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18" fillId="5" borderId="6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8" fillId="6" borderId="60" xfId="0" applyFont="1" applyFill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81" xfId="0" applyNumberFormat="1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textRotation="255" wrapText="1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79" fontId="5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 textRotation="255" wrapText="1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27" fillId="0" borderId="0" xfId="0" applyFont="1" applyFill="1" applyBorder="1" applyAlignment="1">
      <alignment vertical="center" textRotation="255" wrapText="1" shrinkToFit="1"/>
    </xf>
    <xf numFmtId="179" fontId="27" fillId="0" borderId="0" xfId="1" applyNumberFormat="1" applyFont="1" applyFill="1" applyAlignment="1">
      <alignment horizontal="center" vertical="center"/>
    </xf>
    <xf numFmtId="0" fontId="27" fillId="0" borderId="0" xfId="0" applyFont="1" applyFill="1" applyBorder="1" applyAlignment="1">
      <alignment vertical="center" textRotation="255" shrinkToFit="1"/>
    </xf>
    <xf numFmtId="0" fontId="27" fillId="0" borderId="0" xfId="0" applyFont="1" applyFill="1" applyBorder="1"/>
    <xf numFmtId="0" fontId="27" fillId="0" borderId="0" xfId="0" applyFont="1"/>
    <xf numFmtId="0" fontId="5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/>
    <xf numFmtId="0" fontId="0" fillId="8" borderId="42" xfId="0" applyFont="1" applyFill="1" applyBorder="1" applyAlignment="1">
      <alignment vertical="center"/>
    </xf>
    <xf numFmtId="0" fontId="0" fillId="8" borderId="62" xfId="0" applyFont="1" applyFill="1" applyBorder="1" applyAlignment="1">
      <alignment vertical="center"/>
    </xf>
    <xf numFmtId="180" fontId="0" fillId="8" borderId="62" xfId="0" applyNumberFormat="1" applyFont="1" applyFill="1" applyBorder="1" applyAlignment="1">
      <alignment vertical="center"/>
    </xf>
    <xf numFmtId="176" fontId="0" fillId="8" borderId="63" xfId="0" applyNumberFormat="1" applyFont="1" applyFill="1" applyBorder="1" applyAlignment="1">
      <alignment vertical="center"/>
    </xf>
    <xf numFmtId="176" fontId="36" fillId="8" borderId="63" xfId="0" applyNumberFormat="1" applyFont="1" applyFill="1" applyBorder="1" applyAlignment="1">
      <alignment vertical="center"/>
    </xf>
    <xf numFmtId="0" fontId="0" fillId="0" borderId="43" xfId="0" applyFont="1" applyBorder="1" applyAlignment="1">
      <alignment horizontal="center" vertical="center" shrinkToFit="1"/>
    </xf>
    <xf numFmtId="0" fontId="0" fillId="0" borderId="7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0" fillId="0" borderId="0" xfId="0" applyFont="1" applyBorder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6" fillId="0" borderId="0" xfId="0" applyFont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/>
    </xf>
    <xf numFmtId="0" fontId="48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 wrapText="1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37" xfId="0" applyNumberFormat="1" applyFont="1" applyFill="1" applyBorder="1" applyAlignment="1">
      <alignment horizontal="center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4" borderId="56" xfId="0" applyFont="1" applyFill="1" applyBorder="1" applyAlignment="1">
      <alignment horizontal="center" vertical="center" shrinkToFit="1"/>
    </xf>
    <xf numFmtId="0" fontId="0" fillId="0" borderId="56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4" xfId="1" applyFont="1" applyFill="1" applyBorder="1" applyAlignment="1" applyProtection="1">
      <alignment horizontal="center" vertical="center" textRotation="255"/>
    </xf>
    <xf numFmtId="0" fontId="15" fillId="0" borderId="48" xfId="1" applyFont="1" applyFill="1" applyBorder="1" applyAlignment="1" applyProtection="1">
      <alignment horizontal="center" vertical="center" textRotation="255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78" fontId="6" fillId="0" borderId="38" xfId="0" applyNumberFormat="1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textRotation="255" shrinkToFit="1"/>
    </xf>
    <xf numFmtId="0" fontId="17" fillId="0" borderId="32" xfId="0" applyFont="1" applyFill="1" applyBorder="1" applyAlignment="1">
      <alignment horizontal="center" vertical="center" textRotation="255" shrinkToFit="1"/>
    </xf>
    <xf numFmtId="0" fontId="17" fillId="0" borderId="12" xfId="0" applyFont="1" applyFill="1" applyBorder="1" applyAlignment="1">
      <alignment horizontal="center" vertical="center" textRotation="255" shrinkToFit="1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 shrinkToFit="1"/>
    </xf>
    <xf numFmtId="0" fontId="17" fillId="0" borderId="15" xfId="0" applyFont="1" applyFill="1" applyBorder="1" applyAlignment="1">
      <alignment horizontal="center" vertical="center" wrapText="1" shrinkToFit="1"/>
    </xf>
    <xf numFmtId="0" fontId="17" fillId="0" borderId="10" xfId="0" applyFont="1" applyFill="1" applyBorder="1" applyAlignment="1">
      <alignment horizontal="center" vertical="center" wrapText="1" shrinkToFit="1"/>
    </xf>
    <xf numFmtId="0" fontId="17" fillId="0" borderId="13" xfId="0" applyFont="1" applyFill="1" applyBorder="1" applyAlignment="1">
      <alignment horizontal="center" vertical="center" textRotation="255" wrapText="1" shrinkToFit="1"/>
    </xf>
    <xf numFmtId="0" fontId="17" fillId="0" borderId="32" xfId="0" applyFont="1" applyFill="1" applyBorder="1" applyAlignment="1">
      <alignment horizontal="center" vertical="center" textRotation="255" wrapText="1" shrinkToFit="1"/>
    </xf>
    <xf numFmtId="0" fontId="17" fillId="0" borderId="12" xfId="0" applyFont="1" applyFill="1" applyBorder="1" applyAlignment="1">
      <alignment horizontal="center" vertical="center" textRotation="255" wrapText="1" shrinkToFit="1"/>
    </xf>
    <xf numFmtId="0" fontId="17" fillId="0" borderId="16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17" fillId="0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textRotation="255" wrapText="1" shrinkToFit="1"/>
    </xf>
    <xf numFmtId="0" fontId="17" fillId="4" borderId="32" xfId="0" applyFont="1" applyFill="1" applyBorder="1" applyAlignment="1">
      <alignment horizontal="center" vertical="center" textRotation="255" wrapText="1" shrinkToFit="1"/>
    </xf>
    <xf numFmtId="0" fontId="17" fillId="4" borderId="12" xfId="0" applyFont="1" applyFill="1" applyBorder="1" applyAlignment="1">
      <alignment horizontal="center" vertical="center" textRotation="255" wrapText="1" shrinkToFit="1"/>
    </xf>
    <xf numFmtId="0" fontId="17" fillId="4" borderId="52" xfId="0" applyFont="1" applyFill="1" applyBorder="1" applyAlignment="1">
      <alignment horizontal="center" vertical="center" textRotation="255" wrapText="1" shrinkToFit="1"/>
    </xf>
    <xf numFmtId="0" fontId="17" fillId="4" borderId="51" xfId="0" applyFont="1" applyFill="1" applyBorder="1" applyAlignment="1">
      <alignment horizontal="center" vertical="center" textRotation="255" wrapText="1" shrinkToFit="1"/>
    </xf>
    <xf numFmtId="0" fontId="17" fillId="4" borderId="49" xfId="0" applyFont="1" applyFill="1" applyBorder="1" applyAlignment="1">
      <alignment horizontal="center" vertical="center" textRotation="255" wrapText="1" shrinkToFit="1"/>
    </xf>
    <xf numFmtId="0" fontId="15" fillId="0" borderId="24" xfId="1" applyFont="1" applyFill="1" applyBorder="1" applyAlignment="1" applyProtection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 wrapText="1" shrinkToFit="1"/>
    </xf>
    <xf numFmtId="0" fontId="17" fillId="0" borderId="13" xfId="0" applyFont="1" applyFill="1" applyBorder="1" applyAlignment="1">
      <alignment vertical="center" textRotation="255" wrapText="1" shrinkToFit="1"/>
    </xf>
    <xf numFmtId="0" fontId="17" fillId="0" borderId="32" xfId="0" applyFont="1" applyFill="1" applyBorder="1" applyAlignment="1">
      <alignment vertical="center" textRotation="255" wrapText="1" shrinkToFit="1"/>
    </xf>
    <xf numFmtId="0" fontId="17" fillId="0" borderId="12" xfId="0" applyFont="1" applyFill="1" applyBorder="1" applyAlignment="1">
      <alignment vertical="center" textRotation="255" wrapText="1" shrinkToFit="1"/>
    </xf>
    <xf numFmtId="0" fontId="9" fillId="0" borderId="0" xfId="0" applyFont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4" borderId="1" xfId="0" applyFont="1" applyFill="1" applyBorder="1" applyAlignment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7" fillId="0" borderId="15" xfId="0" applyFont="1" applyFill="1" applyBorder="1"/>
    <xf numFmtId="0" fontId="17" fillId="0" borderId="10" xfId="0" applyFont="1" applyFill="1" applyBorder="1"/>
    <xf numFmtId="0" fontId="0" fillId="2" borderId="6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17" fillId="0" borderId="0" xfId="0" applyFont="1" applyFill="1" applyBorder="1" applyAlignment="1">
      <alignment horizontal="center" vertical="center" textRotation="255" shrinkToFit="1"/>
    </xf>
    <xf numFmtId="0" fontId="17" fillId="0" borderId="0" xfId="0" applyFont="1" applyFill="1" applyBorder="1" applyAlignment="1">
      <alignment horizontal="center" vertical="center" textRotation="255" wrapText="1" shrinkToFit="1"/>
    </xf>
    <xf numFmtId="0" fontId="9" fillId="0" borderId="69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horizontal="left" vertical="center" shrinkToFit="1"/>
    </xf>
    <xf numFmtId="0" fontId="13" fillId="4" borderId="64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textRotation="255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178" fontId="0" fillId="0" borderId="38" xfId="0" applyNumberFormat="1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5" fillId="0" borderId="14" xfId="1" applyFont="1" applyFill="1" applyBorder="1" applyAlignment="1" applyProtection="1">
      <alignment horizontal="center" vertical="center" textRotation="255"/>
    </xf>
    <xf numFmtId="0" fontId="15" fillId="0" borderId="72" xfId="1" applyFont="1" applyFill="1" applyBorder="1" applyAlignment="1" applyProtection="1">
      <alignment horizontal="center" vertical="center" textRotation="255"/>
    </xf>
    <xf numFmtId="0" fontId="15" fillId="0" borderId="8" xfId="1" applyFont="1" applyFill="1" applyBorder="1" applyAlignment="1" applyProtection="1">
      <alignment horizontal="center" vertical="center" textRotation="255"/>
    </xf>
    <xf numFmtId="0" fontId="0" fillId="4" borderId="72" xfId="0" applyFont="1" applyFill="1" applyBorder="1" applyAlignment="1">
      <alignment horizontal="center" vertical="center" textRotation="255" wrapText="1" shrinkToFit="1"/>
    </xf>
    <xf numFmtId="0" fontId="0" fillId="4" borderId="34" xfId="0" applyFont="1" applyFill="1" applyBorder="1" applyAlignment="1">
      <alignment horizontal="center" vertical="center" textRotation="255" wrapText="1" shrinkToFit="1"/>
    </xf>
    <xf numFmtId="0" fontId="0" fillId="4" borderId="8" xfId="0" applyFont="1" applyFill="1" applyBorder="1" applyAlignment="1">
      <alignment horizontal="center" vertical="center" textRotation="255" wrapText="1" shrinkToFit="1"/>
    </xf>
    <xf numFmtId="0" fontId="0" fillId="4" borderId="32" xfId="0" applyFont="1" applyFill="1" applyBorder="1" applyAlignment="1">
      <alignment horizontal="center" vertical="center" textRotation="255" wrapText="1" shrinkToFit="1"/>
    </xf>
    <xf numFmtId="0" fontId="0" fillId="4" borderId="12" xfId="0" applyFont="1" applyFill="1" applyBorder="1" applyAlignment="1">
      <alignment horizontal="center" vertical="center" textRotation="255" wrapText="1" shrinkToFit="1"/>
    </xf>
    <xf numFmtId="0" fontId="15" fillId="0" borderId="14" xfId="1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6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4" borderId="51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4" borderId="73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15" fillId="0" borderId="16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textRotation="255" wrapText="1" shrinkToFit="1"/>
    </xf>
    <xf numFmtId="0" fontId="0" fillId="0" borderId="32" xfId="0" applyFont="1" applyBorder="1" applyAlignment="1">
      <alignment vertical="center" textRotation="255" wrapText="1" shrinkToFit="1"/>
    </xf>
    <xf numFmtId="0" fontId="0" fillId="0" borderId="12" xfId="0" applyFont="1" applyBorder="1" applyAlignment="1">
      <alignment vertical="center" textRotation="255" wrapText="1" shrinkToFit="1"/>
    </xf>
    <xf numFmtId="0" fontId="0" fillId="4" borderId="0" xfId="0" applyFont="1" applyFill="1" applyBorder="1" applyAlignment="1">
      <alignment horizontal="center" vertical="center" textRotation="255" shrinkToFit="1"/>
    </xf>
    <xf numFmtId="0" fontId="0" fillId="8" borderId="42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178" fontId="0" fillId="0" borderId="5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Fill="1" applyBorder="1" applyAlignment="1">
      <alignment vertical="center" textRotation="255" wrapText="1" shrinkToFit="1"/>
    </xf>
    <xf numFmtId="0" fontId="0" fillId="0" borderId="61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8" borderId="63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32" fillId="4" borderId="13" xfId="1" applyFont="1" applyFill="1" applyBorder="1" applyAlignment="1" applyProtection="1">
      <alignment horizontal="center" vertical="center" textRotation="255" wrapText="1" shrinkToFit="1"/>
    </xf>
    <xf numFmtId="0" fontId="32" fillId="4" borderId="32" xfId="1" applyFont="1" applyFill="1" applyBorder="1" applyAlignment="1" applyProtection="1">
      <alignment horizontal="center" vertical="center" textRotation="255" wrapText="1" shrinkToFit="1"/>
    </xf>
    <xf numFmtId="0" fontId="32" fillId="4" borderId="12" xfId="1" applyFont="1" applyFill="1" applyBorder="1" applyAlignment="1" applyProtection="1">
      <alignment horizontal="center" vertical="center" textRotation="255" wrapText="1" shrinkToFit="1"/>
    </xf>
    <xf numFmtId="0" fontId="0" fillId="4" borderId="13" xfId="0" applyFont="1" applyFill="1" applyBorder="1" applyAlignment="1">
      <alignment horizontal="center" vertical="center" textRotation="255" shrinkToFit="1"/>
    </xf>
    <xf numFmtId="0" fontId="0" fillId="4" borderId="32" xfId="0" applyFont="1" applyFill="1" applyBorder="1" applyAlignment="1">
      <alignment horizontal="center" vertical="center" textRotation="255" shrinkToFit="1"/>
    </xf>
    <xf numFmtId="0" fontId="0" fillId="4" borderId="12" xfId="0" applyFont="1" applyFill="1" applyBorder="1" applyAlignment="1">
      <alignment horizontal="center" vertical="center" textRotation="255" shrinkToFi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0" fillId="4" borderId="38" xfId="0" applyNumberFormat="1" applyFont="1" applyFill="1" applyBorder="1" applyAlignment="1">
      <alignment horizontal="center" vertical="center"/>
    </xf>
    <xf numFmtId="178" fontId="0" fillId="4" borderId="37" xfId="0" applyNumberFormat="1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4" borderId="63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 wrapText="1" shrinkToFit="1"/>
    </xf>
    <xf numFmtId="0" fontId="0" fillId="4" borderId="15" xfId="0" applyFont="1" applyFill="1" applyBorder="1" applyAlignment="1">
      <alignment horizontal="center" vertical="center" wrapText="1" shrinkToFit="1"/>
    </xf>
    <xf numFmtId="0" fontId="0" fillId="4" borderId="10" xfId="0" applyFont="1" applyFill="1" applyBorder="1" applyAlignment="1">
      <alignment horizontal="center" vertical="center" wrapText="1" shrinkToFit="1"/>
    </xf>
    <xf numFmtId="0" fontId="0" fillId="4" borderId="13" xfId="0" applyFont="1" applyFill="1" applyBorder="1" applyAlignment="1">
      <alignment vertical="center" textRotation="255" wrapText="1" shrinkToFit="1"/>
    </xf>
    <xf numFmtId="0" fontId="0" fillId="4" borderId="32" xfId="0" applyFont="1" applyFill="1" applyBorder="1" applyAlignment="1">
      <alignment vertical="center" textRotation="255" wrapText="1" shrinkToFit="1"/>
    </xf>
    <xf numFmtId="0" fontId="0" fillId="4" borderId="12" xfId="0" applyFont="1" applyFill="1" applyBorder="1" applyAlignment="1">
      <alignment vertical="center" textRotation="255" wrapText="1" shrinkToFi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8"/>
  <sheetViews>
    <sheetView tabSelected="1" zoomScale="75" zoomScaleNormal="75" zoomScalePageLayoutView="75" workbookViewId="0">
      <selection activeCell="E15" sqref="E15"/>
    </sheetView>
  </sheetViews>
  <sheetFormatPr defaultColWidth="8.90625" defaultRowHeight="21.5"/>
  <cols>
    <col min="1" max="1" width="12.08984375" style="17" customWidth="1"/>
    <col min="2" max="2" width="9.26953125" style="27" customWidth="1"/>
    <col min="3" max="3" width="14.6328125" style="24" customWidth="1"/>
    <col min="4" max="4" width="27.08984375" style="24" customWidth="1"/>
    <col min="5" max="5" width="23.36328125" style="74" customWidth="1"/>
    <col min="6" max="6" width="16.26953125" style="27" customWidth="1"/>
    <col min="7" max="7" width="21.36328125" style="27" customWidth="1"/>
    <col min="8" max="8" width="9" style="27" customWidth="1"/>
    <col min="9" max="9" width="18.90625" style="27" customWidth="1"/>
    <col min="10" max="10" width="12.26953125" style="26" customWidth="1"/>
    <col min="11" max="11" width="11.6328125" style="26" customWidth="1"/>
    <col min="12" max="12" width="10.7265625" style="26" customWidth="1"/>
    <col min="13" max="13" width="11.08984375" style="26" customWidth="1"/>
    <col min="14" max="14" width="9" style="26" customWidth="1"/>
    <col min="15" max="15" width="9" style="26" hidden="1" customWidth="1"/>
    <col min="16" max="16" width="10.08984375" style="26" customWidth="1"/>
    <col min="17" max="17" width="8.90625" style="1"/>
    <col min="18" max="18" width="37.36328125" style="22" customWidth="1"/>
    <col min="19" max="19" width="16.90625" style="22" customWidth="1"/>
    <col min="20" max="20" width="19.7265625" style="22" customWidth="1"/>
    <col min="21" max="21" width="20" style="22" customWidth="1"/>
    <col min="22" max="31" width="8.90625" style="22"/>
    <col min="32" max="16384" width="8.90625" style="23"/>
  </cols>
  <sheetData>
    <row r="1" spans="1:31" s="18" customFormat="1" ht="36" customHeight="1" thickBot="1">
      <c r="A1" s="710" t="s">
        <v>401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s="18" customFormat="1" ht="45" customHeight="1" thickBot="1">
      <c r="A2" s="87" t="s">
        <v>1</v>
      </c>
      <c r="B2" s="286" t="s">
        <v>2</v>
      </c>
      <c r="C2" s="284" t="s">
        <v>3</v>
      </c>
      <c r="D2" s="711" t="s">
        <v>31</v>
      </c>
      <c r="E2" s="712"/>
      <c r="F2" s="713"/>
      <c r="G2" s="88" t="s">
        <v>29</v>
      </c>
      <c r="H2" s="136" t="s">
        <v>32</v>
      </c>
      <c r="I2" s="352" t="s">
        <v>218</v>
      </c>
      <c r="J2" s="89" t="s">
        <v>119</v>
      </c>
      <c r="K2" s="90" t="s">
        <v>92</v>
      </c>
      <c r="L2" s="90" t="s">
        <v>30</v>
      </c>
      <c r="M2" s="90" t="s">
        <v>91</v>
      </c>
      <c r="N2" s="91" t="s">
        <v>83</v>
      </c>
      <c r="O2" s="91" t="s">
        <v>115</v>
      </c>
      <c r="P2" s="116" t="s">
        <v>33</v>
      </c>
      <c r="R2" s="19"/>
      <c r="S2" s="697"/>
      <c r="T2" s="698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s="18" customFormat="1" ht="33" customHeight="1" thickBot="1">
      <c r="A3" s="53" t="s">
        <v>244</v>
      </c>
      <c r="B3" s="619" t="s">
        <v>73</v>
      </c>
      <c r="C3" s="716" t="s">
        <v>366</v>
      </c>
      <c r="D3" s="717"/>
      <c r="E3" s="717"/>
      <c r="F3" s="717"/>
      <c r="G3" s="718"/>
      <c r="H3" s="608"/>
      <c r="I3" s="608"/>
      <c r="J3" s="609"/>
      <c r="K3" s="610"/>
      <c r="L3" s="610"/>
      <c r="M3" s="611"/>
      <c r="N3" s="612"/>
      <c r="O3" s="607"/>
      <c r="P3" s="160"/>
      <c r="R3" s="699"/>
      <c r="S3" s="22"/>
      <c r="T3" s="22"/>
      <c r="U3" s="22"/>
      <c r="V3" s="22"/>
      <c r="W3" s="22"/>
      <c r="X3" s="22"/>
      <c r="Y3" s="19"/>
      <c r="Z3" s="19"/>
      <c r="AA3" s="601"/>
      <c r="AB3" s="19"/>
      <c r="AC3" s="19"/>
      <c r="AD3" s="19"/>
      <c r="AE3" s="19"/>
    </row>
    <row r="4" spans="1:31" s="18" customFormat="1" ht="33" customHeight="1">
      <c r="A4" s="53" t="s">
        <v>245</v>
      </c>
      <c r="B4" s="620" t="s">
        <v>74</v>
      </c>
      <c r="C4" s="719"/>
      <c r="D4" s="720"/>
      <c r="E4" s="720"/>
      <c r="F4" s="720"/>
      <c r="G4" s="721"/>
      <c r="H4" s="613"/>
      <c r="I4" s="613"/>
      <c r="J4" s="609"/>
      <c r="K4" s="610"/>
      <c r="L4" s="610"/>
      <c r="M4" s="611"/>
      <c r="N4" s="607"/>
      <c r="O4" s="607"/>
      <c r="P4" s="160"/>
      <c r="R4" s="699"/>
      <c r="S4" s="700"/>
      <c r="T4" s="701"/>
      <c r="U4" s="19"/>
      <c r="V4" s="19"/>
      <c r="W4" s="22"/>
      <c r="X4" s="22"/>
      <c r="Y4" s="19"/>
      <c r="Z4" s="19"/>
      <c r="AA4" s="601"/>
      <c r="AB4" s="19"/>
      <c r="AC4" s="19"/>
      <c r="AD4" s="19"/>
      <c r="AE4" s="19"/>
    </row>
    <row r="5" spans="1:31" ht="33" customHeight="1">
      <c r="A5" s="53" t="s">
        <v>127</v>
      </c>
      <c r="B5" s="99" t="s">
        <v>151</v>
      </c>
      <c r="C5" s="719"/>
      <c r="D5" s="720"/>
      <c r="E5" s="720"/>
      <c r="F5" s="720"/>
      <c r="G5" s="721"/>
      <c r="H5" s="613"/>
      <c r="I5" s="614"/>
      <c r="J5" s="609"/>
      <c r="K5" s="610"/>
      <c r="L5" s="610"/>
      <c r="M5" s="610"/>
      <c r="N5" s="612"/>
      <c r="O5" s="612"/>
      <c r="P5" s="160"/>
      <c r="R5" s="699"/>
      <c r="S5" s="699"/>
      <c r="V5" s="19"/>
      <c r="W5" s="19"/>
      <c r="X5" s="19"/>
      <c r="Y5" s="19"/>
      <c r="Z5" s="19"/>
      <c r="AA5" s="19"/>
    </row>
    <row r="6" spans="1:31" ht="33" customHeight="1" thickBot="1">
      <c r="A6" s="53" t="s">
        <v>128</v>
      </c>
      <c r="B6" s="100" t="s">
        <v>152</v>
      </c>
      <c r="C6" s="722"/>
      <c r="D6" s="722"/>
      <c r="E6" s="722"/>
      <c r="F6" s="722"/>
      <c r="G6" s="723"/>
      <c r="H6" s="615"/>
      <c r="I6" s="615"/>
      <c r="J6" s="616"/>
      <c r="K6" s="617"/>
      <c r="L6" s="617"/>
      <c r="M6" s="617"/>
      <c r="N6" s="618"/>
      <c r="O6" s="618"/>
      <c r="P6" s="163"/>
      <c r="R6" s="702"/>
      <c r="S6" s="699"/>
      <c r="V6" s="19"/>
      <c r="Y6" s="19"/>
      <c r="Z6" s="19"/>
      <c r="AA6" s="601"/>
    </row>
    <row r="7" spans="1:31" ht="33" customHeight="1" thickTop="1">
      <c r="A7" s="53" t="s">
        <v>246</v>
      </c>
      <c r="B7" s="350" t="s">
        <v>75</v>
      </c>
      <c r="C7" s="541" t="str">
        <f>第2週!B5</f>
        <v>糙米飯</v>
      </c>
      <c r="D7" s="541" t="str">
        <f>第2週!B7</f>
        <v>洋蔥雞丁(炒)</v>
      </c>
      <c r="E7" s="542" t="str">
        <f>第2週!B12</f>
        <v>醬燒油腐(煮)</v>
      </c>
      <c r="F7" s="542" t="str">
        <f>第2週!B17</f>
        <v>有機蔬菜</v>
      </c>
      <c r="G7" s="542" t="str">
        <f>第2週!B22</f>
        <v>粉絲蛋花湯</v>
      </c>
      <c r="H7" s="195" t="s">
        <v>319</v>
      </c>
      <c r="I7" s="606"/>
      <c r="J7" s="543">
        <f>第2週!D30</f>
        <v>5.333333333333333</v>
      </c>
      <c r="K7" s="544">
        <f>第2週!D31</f>
        <v>2.9496103896103896</v>
      </c>
      <c r="L7" s="544">
        <f>第2週!D32</f>
        <v>1.45</v>
      </c>
      <c r="M7" s="544">
        <v>2.5</v>
      </c>
      <c r="N7" s="545"/>
      <c r="O7" s="545"/>
      <c r="P7" s="546">
        <f t="shared" ref="P7:P8" si="0">J7*70+K7*75+L7*25+M7*45+N7*60</f>
        <v>743.30411255411252</v>
      </c>
      <c r="R7" s="699"/>
      <c r="S7" s="703"/>
      <c r="T7" s="704"/>
      <c r="U7" s="704"/>
      <c r="V7" s="19"/>
      <c r="Y7" s="19"/>
      <c r="Z7" s="19"/>
      <c r="AA7" s="601"/>
      <c r="AB7" s="19"/>
    </row>
    <row r="8" spans="1:31" ht="33" customHeight="1">
      <c r="A8" s="53" t="s">
        <v>247</v>
      </c>
      <c r="B8" s="99" t="s">
        <v>135</v>
      </c>
      <c r="C8" s="102" t="str">
        <f>第1週!I5</f>
        <v>糙米飯</v>
      </c>
      <c r="D8" s="119" t="str">
        <f>第2週!I7</f>
        <v>滑蛋嫩雞(煮)</v>
      </c>
      <c r="E8" s="542" t="str">
        <f>第2週!I12</f>
        <v>肉燥高麗菜(煮)</v>
      </c>
      <c r="F8" s="542" t="str">
        <f>第2週!I17</f>
        <v>有機蔬菜</v>
      </c>
      <c r="G8" s="542" t="str">
        <f>第2週!I22</f>
        <v>蔬菜味噌湯</v>
      </c>
      <c r="H8" s="194" t="s">
        <v>71</v>
      </c>
      <c r="I8" s="194"/>
      <c r="J8" s="543">
        <f>第2週!K30</f>
        <v>6</v>
      </c>
      <c r="K8" s="544">
        <f>第2週!K31</f>
        <v>3.0145454545454546</v>
      </c>
      <c r="L8" s="544">
        <f>第2週!K32</f>
        <v>1.7</v>
      </c>
      <c r="M8" s="544">
        <v>2.5</v>
      </c>
      <c r="N8" s="545">
        <v>1</v>
      </c>
      <c r="O8" s="545"/>
      <c r="P8" s="546">
        <f t="shared" si="0"/>
        <v>861.09090909090912</v>
      </c>
      <c r="R8" s="705"/>
      <c r="S8" s="699"/>
      <c r="V8" s="19"/>
      <c r="Y8" s="19"/>
      <c r="Z8" s="19"/>
      <c r="AA8" s="601"/>
    </row>
    <row r="9" spans="1:31" s="18" customFormat="1" ht="33" customHeight="1">
      <c r="A9" s="53" t="s">
        <v>248</v>
      </c>
      <c r="B9" s="298" t="s">
        <v>74</v>
      </c>
      <c r="C9" s="547" t="str">
        <f>第2週!P5</f>
        <v>白米飯</v>
      </c>
      <c r="D9" s="547" t="str">
        <f>第2週!P7</f>
        <v>咖哩豬肉飯(燴)</v>
      </c>
      <c r="E9" s="299" t="str">
        <f>第2週!P12</f>
        <v>芝麻包(蒸)</v>
      </c>
      <c r="F9" s="299" t="str">
        <f>第2週!P17</f>
        <v>有機蔬菜</v>
      </c>
      <c r="G9" s="299" t="str">
        <f>第2週!P22</f>
        <v>銀蘿排骨湯</v>
      </c>
      <c r="H9" s="194"/>
      <c r="I9" s="195"/>
      <c r="J9" s="580">
        <f>第2週!R30</f>
        <v>7.2638888888888893</v>
      </c>
      <c r="K9" s="290">
        <f>第2週!R31</f>
        <v>2.5142857142857142</v>
      </c>
      <c r="L9" s="290">
        <f>第2週!R32</f>
        <v>1.2999999999999998</v>
      </c>
      <c r="M9" s="290">
        <v>2.5</v>
      </c>
      <c r="N9" s="164"/>
      <c r="O9" s="164"/>
      <c r="P9" s="160">
        <f t="shared" ref="P9:P25" si="1">J9*70+K9*75+L9*25+M9*45+N9*60</f>
        <v>842.04365079365084</v>
      </c>
      <c r="Q9" s="1"/>
      <c r="R9" s="699"/>
      <c r="S9" s="706"/>
      <c r="T9" s="22"/>
      <c r="U9" s="22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s="18" customFormat="1" ht="33" customHeight="1">
      <c r="A10" s="53" t="s">
        <v>249</v>
      </c>
      <c r="B10" s="99" t="s">
        <v>151</v>
      </c>
      <c r="C10" s="661" t="s">
        <v>362</v>
      </c>
      <c r="D10" s="119"/>
      <c r="E10" s="119"/>
      <c r="F10" s="119"/>
      <c r="G10" s="114"/>
      <c r="H10" s="194"/>
      <c r="I10" s="194"/>
      <c r="J10" s="580"/>
      <c r="K10" s="288"/>
      <c r="L10" s="288"/>
      <c r="M10" s="290"/>
      <c r="N10" s="164"/>
      <c r="O10" s="164"/>
      <c r="P10" s="160"/>
      <c r="R10" s="699"/>
      <c r="S10" s="706"/>
      <c r="T10" s="19"/>
      <c r="U10" s="19"/>
      <c r="V10" s="22"/>
      <c r="W10" s="22"/>
      <c r="X10" s="22"/>
      <c r="Y10" s="19"/>
      <c r="Z10" s="19"/>
      <c r="AA10" s="601"/>
      <c r="AB10" s="19"/>
      <c r="AC10" s="19"/>
      <c r="AD10" s="19"/>
      <c r="AE10" s="19"/>
    </row>
    <row r="11" spans="1:31" s="18" customFormat="1" ht="33" customHeight="1" thickBot="1">
      <c r="A11" s="53" t="s">
        <v>129</v>
      </c>
      <c r="B11" s="100" t="s">
        <v>152</v>
      </c>
      <c r="C11" s="285" t="str">
        <f>第1週!AD5</f>
        <v>白米飯</v>
      </c>
      <c r="D11" s="68" t="str">
        <f>第2週!AD7</f>
        <v>香煎豬排(煎)</v>
      </c>
      <c r="E11" s="68" t="str">
        <f>第2週!AD12</f>
        <v>木須炒蛋(炒)</v>
      </c>
      <c r="F11" s="68" t="str">
        <f>第2週!AD17</f>
        <v>有機蔬菜</v>
      </c>
      <c r="G11" s="193" t="str">
        <f>第2週!AD22</f>
        <v>冬瓜魚丸湯</v>
      </c>
      <c r="H11" s="120"/>
      <c r="I11" s="120" t="s">
        <v>318</v>
      </c>
      <c r="J11" s="581">
        <f>第2週!AF30</f>
        <v>6</v>
      </c>
      <c r="K11" s="289">
        <f>第2週!AF31</f>
        <v>2.7662337662337659</v>
      </c>
      <c r="L11" s="289">
        <f>第2週!AF32</f>
        <v>1.46</v>
      </c>
      <c r="M11" s="293">
        <v>2.5</v>
      </c>
      <c r="N11" s="162"/>
      <c r="O11" s="162"/>
      <c r="P11" s="163">
        <f t="shared" si="1"/>
        <v>776.46753246753246</v>
      </c>
      <c r="R11" s="699"/>
      <c r="S11" s="699"/>
      <c r="T11" s="22"/>
      <c r="U11" s="22"/>
      <c r="V11" s="22"/>
      <c r="W11" s="22"/>
      <c r="X11" s="22"/>
      <c r="Y11" s="22"/>
      <c r="Z11" s="22"/>
      <c r="AA11" s="22"/>
      <c r="AB11" s="19"/>
      <c r="AC11" s="19"/>
      <c r="AD11" s="19"/>
      <c r="AE11" s="19"/>
    </row>
    <row r="12" spans="1:31" ht="33" customHeight="1" thickTop="1">
      <c r="A12" s="302" t="s">
        <v>250</v>
      </c>
      <c r="B12" s="98" t="s">
        <v>153</v>
      </c>
      <c r="C12" s="101" t="str">
        <f>第3週!B5</f>
        <v>白米飯</v>
      </c>
      <c r="D12" s="66" t="str">
        <f>第3週!B7</f>
        <v>當歸燉鴨(燉)</v>
      </c>
      <c r="E12" s="73" t="str">
        <f>第3週!B12</f>
        <v>青花椰炒豆乾</v>
      </c>
      <c r="F12" s="86" t="str">
        <f>第3週!B17</f>
        <v>有機蔬菜</v>
      </c>
      <c r="G12" s="586" t="str">
        <f>第3週!B22</f>
        <v>海帶芽豆皮湯</v>
      </c>
      <c r="H12" s="195"/>
      <c r="I12" s="593" t="s">
        <v>311</v>
      </c>
      <c r="J12" s="582">
        <f>第3週!D30</f>
        <v>6.45</v>
      </c>
      <c r="K12" s="291">
        <f>第3週!D31</f>
        <v>2.6731601731601731</v>
      </c>
      <c r="L12" s="291">
        <f>第3週!D32</f>
        <v>1.75</v>
      </c>
      <c r="M12" s="292">
        <v>2.5</v>
      </c>
      <c r="N12" s="161"/>
      <c r="O12" s="161"/>
      <c r="P12" s="165">
        <f>第3週!D36</f>
        <v>808.23701298701303</v>
      </c>
      <c r="R12" s="699"/>
      <c r="S12" s="703"/>
      <c r="T12" s="704"/>
      <c r="U12" s="704"/>
      <c r="V12" s="704"/>
      <c r="Y12" s="19"/>
      <c r="Z12" s="19"/>
      <c r="AA12" s="601"/>
    </row>
    <row r="13" spans="1:31" s="64" customFormat="1" ht="33" customHeight="1">
      <c r="A13" s="665" t="s">
        <v>251</v>
      </c>
      <c r="B13" s="99" t="s">
        <v>154</v>
      </c>
      <c r="C13" s="661" t="str">
        <f>第3週!I5</f>
        <v>糙米飯</v>
      </c>
      <c r="D13" s="119" t="str">
        <f>第3週!I7</f>
        <v>蔥爆肉片(炒)</v>
      </c>
      <c r="E13" s="119" t="str">
        <f>第3週!I12</f>
        <v>番茄豆腐(炒)</v>
      </c>
      <c r="F13" s="67" t="str">
        <f>第3週!I17</f>
        <v>有機蔬菜</v>
      </c>
      <c r="G13" s="114" t="str">
        <f>第3週!I22</f>
        <v>銀蘿雞肉湯</v>
      </c>
      <c r="H13" s="194" t="s">
        <v>71</v>
      </c>
      <c r="I13" s="194"/>
      <c r="J13" s="580">
        <f>第3週!K30</f>
        <v>6</v>
      </c>
      <c r="K13" s="291">
        <f>第3週!K31</f>
        <v>2.8714285714285714</v>
      </c>
      <c r="L13" s="288">
        <f>第3週!K32</f>
        <v>1.65</v>
      </c>
      <c r="M13" s="290" t="str">
        <f>第3週!K35</f>
        <v>2.3</v>
      </c>
      <c r="N13" s="164">
        <v>1</v>
      </c>
      <c r="O13" s="164"/>
      <c r="P13" s="160">
        <f t="shared" si="1"/>
        <v>840.10714285714289</v>
      </c>
      <c r="Q13" s="63"/>
      <c r="R13" s="699"/>
      <c r="S13" s="699"/>
      <c r="T13" s="22"/>
      <c r="U13" s="22"/>
      <c r="V13" s="22"/>
      <c r="W13" s="22"/>
      <c r="X13" s="22"/>
      <c r="Y13" s="19"/>
      <c r="Z13" s="19"/>
      <c r="AA13" s="601"/>
      <c r="AB13" s="704"/>
      <c r="AC13" s="704"/>
      <c r="AD13" s="704"/>
      <c r="AE13" s="704"/>
    </row>
    <row r="14" spans="1:31" ht="33" customHeight="1">
      <c r="A14" s="665" t="s">
        <v>252</v>
      </c>
      <c r="B14" s="667" t="s">
        <v>155</v>
      </c>
      <c r="C14" s="662" t="str">
        <f>第3週!P5</f>
        <v>油麵</v>
      </c>
      <c r="D14" s="351" t="str">
        <f>第3週!P7</f>
        <v>什錦炒麵(炒)</v>
      </c>
      <c r="E14" s="598" t="str">
        <f>第3週!P12</f>
        <v>雙薯雞丁</v>
      </c>
      <c r="F14" s="598" t="str">
        <f>第3週!P17</f>
        <v>有機蔬菜</v>
      </c>
      <c r="G14" s="598" t="str">
        <f>第3週!P22</f>
        <v>黃瓜排骨湯</v>
      </c>
      <c r="H14" s="194"/>
      <c r="I14" s="194"/>
      <c r="J14" s="580">
        <f>第3週!R30</f>
        <v>5.3999999999999995</v>
      </c>
      <c r="K14" s="291">
        <f>第3週!R31</f>
        <v>2.8028571428571434</v>
      </c>
      <c r="L14" s="290">
        <f>第3週!R32</f>
        <v>1.51</v>
      </c>
      <c r="M14" s="290" t="str">
        <f>第3週!R35</f>
        <v>2.4</v>
      </c>
      <c r="N14" s="71"/>
      <c r="O14" s="266"/>
      <c r="P14" s="160">
        <f>第3週!R36</f>
        <v>853.96428571428567</v>
      </c>
      <c r="R14" s="699"/>
      <c r="S14" s="706"/>
      <c r="V14" s="19"/>
      <c r="Y14" s="19"/>
      <c r="Z14" s="19"/>
      <c r="AA14" s="601"/>
    </row>
    <row r="15" spans="1:31" ht="33" customHeight="1">
      <c r="A15" s="665" t="s">
        <v>130</v>
      </c>
      <c r="B15" s="99" t="s">
        <v>151</v>
      </c>
      <c r="C15" s="102" t="str">
        <f>第3週!W5</f>
        <v>糙米飯</v>
      </c>
      <c r="D15" s="119" t="str">
        <f>第3週!W7</f>
        <v>醬爆雞肉(炒)</v>
      </c>
      <c r="E15" s="72" t="str">
        <f>第3週!W12</f>
        <v>螞蟻上樹(炒)</v>
      </c>
      <c r="F15" s="119" t="str">
        <f>第3週!W17</f>
        <v>有機蔬菜</v>
      </c>
      <c r="G15" s="114" t="str">
        <f>第3週!W22</f>
        <v>甜薯玉米湯</v>
      </c>
      <c r="H15" s="194" t="s">
        <v>71</v>
      </c>
      <c r="I15" s="194"/>
      <c r="J15" s="580">
        <f>第3週!Y30</f>
        <v>6.0807692307692314</v>
      </c>
      <c r="K15" s="291">
        <f>第3週!Y31</f>
        <v>2.7028571428571433</v>
      </c>
      <c r="L15" s="292">
        <f>第3週!Y32</f>
        <v>1.46</v>
      </c>
      <c r="M15" s="292">
        <v>2.5</v>
      </c>
      <c r="N15" s="166">
        <v>1</v>
      </c>
      <c r="O15" s="164"/>
      <c r="P15" s="160">
        <f t="shared" si="1"/>
        <v>837.36813186813197</v>
      </c>
      <c r="R15" s="699"/>
      <c r="S15" s="706"/>
      <c r="T15" s="19"/>
      <c r="U15" s="19"/>
      <c r="V15" s="19"/>
      <c r="W15" s="19"/>
      <c r="X15" s="19"/>
      <c r="Y15" s="19"/>
      <c r="Z15" s="19"/>
      <c r="AA15" s="19"/>
    </row>
    <row r="16" spans="1:31" s="18" customFormat="1" ht="33" customHeight="1" thickBot="1">
      <c r="A16" s="665" t="s">
        <v>131</v>
      </c>
      <c r="B16" s="100" t="s">
        <v>152</v>
      </c>
      <c r="C16" s="285" t="str">
        <f>第1週!AD5</f>
        <v>白米飯</v>
      </c>
      <c r="D16" s="68" t="str">
        <f>第3週!AD7</f>
        <v>壽喜燒肉片(煮)</v>
      </c>
      <c r="E16" s="68" t="str">
        <f>第3週!AD12</f>
        <v>紅蘿蔔炒蛋(炒)</v>
      </c>
      <c r="F16" s="68" t="str">
        <f>第3週!AD17</f>
        <v>有機青菜</v>
      </c>
      <c r="G16" s="587" t="str">
        <f>第3週!AD22</f>
        <v>味噌魚乾湯</v>
      </c>
      <c r="H16" s="120"/>
      <c r="I16" s="120" t="s">
        <v>320</v>
      </c>
      <c r="J16" s="581">
        <f>第3週!AF30</f>
        <v>6</v>
      </c>
      <c r="K16" s="289">
        <f>第3週!AF31</f>
        <v>3.209090909090909</v>
      </c>
      <c r="L16" s="293">
        <f>第3週!AF32</f>
        <v>1.716</v>
      </c>
      <c r="M16" s="294">
        <v>2.5</v>
      </c>
      <c r="N16" s="69"/>
      <c r="O16" s="245"/>
      <c r="P16" s="163">
        <f t="shared" si="1"/>
        <v>816.08181818181822</v>
      </c>
      <c r="Q16" s="1"/>
      <c r="R16" s="699"/>
      <c r="S16" s="699"/>
      <c r="T16" s="22"/>
      <c r="U16" s="22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7" s="19" customFormat="1" ht="33" customHeight="1" thickTop="1">
      <c r="A17" s="53" t="s">
        <v>253</v>
      </c>
      <c r="B17" s="98" t="s">
        <v>75</v>
      </c>
      <c r="C17" s="663" t="str">
        <f>第4週!B5</f>
        <v>白米飯</v>
      </c>
      <c r="D17" s="66" t="str">
        <f>第4週!B7</f>
        <v>糖醋雞丁(煮)</v>
      </c>
      <c r="E17" s="66" t="str">
        <f>第4週!B12</f>
        <v>甜薯炒蛋(炒)</v>
      </c>
      <c r="F17" s="66" t="str">
        <f>第4週!B17</f>
        <v>有機蔬菜</v>
      </c>
      <c r="G17" s="586" t="str">
        <f>第4週!B22</f>
        <v>蘿蔔玉米湯</v>
      </c>
      <c r="H17" s="196"/>
      <c r="I17" s="594" t="s">
        <v>321</v>
      </c>
      <c r="J17" s="583">
        <f>第4週!D30</f>
        <v>6.2371794871794872</v>
      </c>
      <c r="K17" s="291">
        <f>第4週!D31</f>
        <v>2.9610389610389611</v>
      </c>
      <c r="L17" s="291">
        <f>第4週!D32</f>
        <v>1.45</v>
      </c>
      <c r="M17" s="292">
        <v>2.5</v>
      </c>
      <c r="N17" s="161"/>
      <c r="O17" s="161"/>
      <c r="P17" s="165">
        <f t="shared" si="1"/>
        <v>807.43048618048624</v>
      </c>
      <c r="Q17" s="59"/>
      <c r="R17" s="699"/>
      <c r="S17" s="703"/>
      <c r="T17" s="704"/>
      <c r="U17" s="704"/>
      <c r="V17" s="22"/>
      <c r="W17" s="22"/>
      <c r="X17" s="22"/>
      <c r="AA17" s="601"/>
    </row>
    <row r="18" spans="1:37" s="19" customFormat="1" ht="33" customHeight="1">
      <c r="A18" s="53" t="s">
        <v>254</v>
      </c>
      <c r="B18" s="99" t="s">
        <v>154</v>
      </c>
      <c r="C18" s="101" t="str">
        <f>第4週!I5</f>
        <v>糙米飯</v>
      </c>
      <c r="D18" s="66" t="str">
        <f>第4週!I7</f>
        <v>塔香打拋肉(煮)</v>
      </c>
      <c r="E18" s="86" t="str">
        <f>第4週!I12</f>
        <v>沙茶油菜(炒)</v>
      </c>
      <c r="F18" s="86" t="str">
        <f>第4週!I17</f>
        <v>有機蔬菜</v>
      </c>
      <c r="G18" s="588" t="str">
        <f>第4週!I22</f>
        <v>綠豆粉圓湯</v>
      </c>
      <c r="H18" s="194" t="s">
        <v>71</v>
      </c>
      <c r="I18" s="194"/>
      <c r="J18" s="580">
        <f>第4週!K30</f>
        <v>6.1519607843137258</v>
      </c>
      <c r="K18" s="292">
        <f>第4週!K31</f>
        <v>2.6285714285714281</v>
      </c>
      <c r="L18" s="292">
        <f>第4週!K32</f>
        <v>1.75</v>
      </c>
      <c r="M18" s="292">
        <v>2.5</v>
      </c>
      <c r="N18" s="85">
        <v>1</v>
      </c>
      <c r="O18" s="246"/>
      <c r="P18" s="160">
        <f t="shared" si="1"/>
        <v>844.030112044818</v>
      </c>
      <c r="Q18" s="25"/>
      <c r="R18" s="699"/>
      <c r="S18" s="699"/>
      <c r="T18" s="22"/>
      <c r="U18" s="22"/>
      <c r="V18" s="704"/>
      <c r="W18" s="22"/>
      <c r="X18" s="22"/>
      <c r="AA18" s="601"/>
    </row>
    <row r="19" spans="1:37" s="20" customFormat="1" ht="33" customHeight="1">
      <c r="A19" s="53" t="s">
        <v>255</v>
      </c>
      <c r="B19" s="298" t="s">
        <v>155</v>
      </c>
      <c r="C19" s="664" t="str">
        <f>第4週!P5</f>
        <v>白米飯</v>
      </c>
      <c r="D19" s="574" t="str">
        <f>第4週!P7</f>
        <v>蔬菜瘦肉粥</v>
      </c>
      <c r="E19" s="536" t="str">
        <f>第4週!P15</f>
        <v>鹽酥雞(炸)</v>
      </c>
      <c r="F19" s="573" t="str">
        <f>第4週!P22</f>
        <v>有機蔬菜</v>
      </c>
      <c r="G19" s="575"/>
      <c r="H19" s="194"/>
      <c r="I19" s="194"/>
      <c r="J19" s="580">
        <f>第4週!R30</f>
        <v>6.0119047619047619</v>
      </c>
      <c r="K19" s="290">
        <f>第4週!R31</f>
        <v>2.4714285714285715</v>
      </c>
      <c r="L19" s="290">
        <f>第4週!R32</f>
        <v>1.7000000000000002</v>
      </c>
      <c r="M19" s="290">
        <v>2.5</v>
      </c>
      <c r="N19" s="267"/>
      <c r="O19" s="268"/>
      <c r="P19" s="160">
        <f t="shared" si="1"/>
        <v>761.19047619047615</v>
      </c>
      <c r="Q19" s="61"/>
      <c r="R19" s="707"/>
      <c r="S19" s="706"/>
      <c r="T19" s="22"/>
      <c r="U19" s="22"/>
      <c r="V19" s="22"/>
      <c r="W19" s="22"/>
      <c r="X19" s="22"/>
      <c r="Y19" s="22"/>
      <c r="Z19" s="22"/>
      <c r="AA19" s="22"/>
    </row>
    <row r="20" spans="1:37" s="22" customFormat="1" ht="33" customHeight="1">
      <c r="A20" s="53" t="s">
        <v>132</v>
      </c>
      <c r="B20" s="99" t="s">
        <v>151</v>
      </c>
      <c r="C20" s="102" t="str">
        <f>第4週!W5</f>
        <v>糙米飯</v>
      </c>
      <c r="D20" s="119" t="str">
        <f>第4週!W7</f>
        <v>茄汁魚丁(煮)</v>
      </c>
      <c r="E20" s="119" t="str">
        <f>第4週!W12</f>
        <v>關東煮(煮)</v>
      </c>
      <c r="F20" s="119" t="str">
        <f>第4週!W17</f>
        <v>有機蔬菜</v>
      </c>
      <c r="G20" s="586" t="str">
        <f>第4週!W22</f>
        <v>海芽蛋花湯</v>
      </c>
      <c r="H20" s="194" t="s">
        <v>71</v>
      </c>
      <c r="I20" s="194"/>
      <c r="J20" s="580">
        <f>第4週!Y30</f>
        <v>6.1691176470588234</v>
      </c>
      <c r="K20" s="288">
        <f>第4週!Y31</f>
        <v>2.861038961038961</v>
      </c>
      <c r="L20" s="288">
        <f>第4週!Y32</f>
        <v>1.48</v>
      </c>
      <c r="M20" s="290">
        <v>2.5</v>
      </c>
      <c r="N20" s="166">
        <v>1</v>
      </c>
      <c r="O20" s="164"/>
      <c r="P20" s="160">
        <f t="shared" si="1"/>
        <v>855.91615737203972</v>
      </c>
      <c r="Q20" s="124"/>
      <c r="R20" s="702"/>
      <c r="S20" s="706"/>
      <c r="T20" s="19"/>
      <c r="U20" s="19"/>
    </row>
    <row r="21" spans="1:37" s="22" customFormat="1" ht="33" customHeight="1" thickBot="1">
      <c r="A21" s="53" t="s">
        <v>133</v>
      </c>
      <c r="B21" s="100" t="s">
        <v>152</v>
      </c>
      <c r="C21" s="285" t="str">
        <f>第1週!AD5</f>
        <v>白米飯</v>
      </c>
      <c r="D21" s="68" t="str">
        <f>第4週!AD7</f>
        <v>紅燒雞腿(滷)</v>
      </c>
      <c r="E21" s="208" t="str">
        <f>第4週!AD12</f>
        <v>宮保高麗(炒)</v>
      </c>
      <c r="F21" s="68" t="str">
        <f>第4週!W17</f>
        <v>有機蔬菜</v>
      </c>
      <c r="G21" s="193" t="str">
        <f>第4週!AD22</f>
        <v>和風味噌湯</v>
      </c>
      <c r="H21" s="120" t="s">
        <v>317</v>
      </c>
      <c r="I21" s="120"/>
      <c r="J21" s="581">
        <f>第4週!AF30</f>
        <v>6</v>
      </c>
      <c r="K21" s="293">
        <f>第4週!AF31</f>
        <v>2.5571428571428569</v>
      </c>
      <c r="L21" s="293">
        <f>第4週!AF32</f>
        <v>1.4500000000000002</v>
      </c>
      <c r="M21" s="293">
        <v>2.5</v>
      </c>
      <c r="N21" s="69"/>
      <c r="O21" s="245"/>
      <c r="P21" s="163">
        <f>第4週!AF36</f>
        <v>760.53571428571422</v>
      </c>
      <c r="Q21" s="124"/>
      <c r="R21" s="699"/>
      <c r="S21" s="699"/>
      <c r="V21" s="19"/>
      <c r="W21" s="19"/>
      <c r="X21" s="19"/>
      <c r="Y21" s="19"/>
      <c r="Z21" s="19"/>
      <c r="AA21" s="19"/>
    </row>
    <row r="22" spans="1:37" s="22" customFormat="1" ht="33" customHeight="1" thickTop="1">
      <c r="A22" s="666" t="s">
        <v>257</v>
      </c>
      <c r="B22" s="98" t="s">
        <v>136</v>
      </c>
      <c r="C22" s="101" t="str">
        <f>第5週!B5</f>
        <v>白米飯</v>
      </c>
      <c r="D22" s="73" t="str">
        <f>第5週!B7</f>
        <v>咖哩雞(炒)</v>
      </c>
      <c r="E22" s="73" t="str">
        <f>第5週!B12</f>
        <v>雞蛋豆腐(煮)</v>
      </c>
      <c r="F22" s="66" t="str">
        <f>第5週!B17</f>
        <v>有機蔬菜</v>
      </c>
      <c r="G22" s="589" t="str">
        <f>第5週!B22</f>
        <v>蘿蔔湯</v>
      </c>
      <c r="H22" s="194"/>
      <c r="I22" s="595" t="s">
        <v>365</v>
      </c>
      <c r="J22" s="582">
        <f>第5週!D30</f>
        <v>6.3888888888888893</v>
      </c>
      <c r="K22" s="292">
        <f>第5週!D31</f>
        <v>2.5</v>
      </c>
      <c r="L22" s="292">
        <f>第5週!D32</f>
        <v>1.3800000000000001</v>
      </c>
      <c r="M22" s="292">
        <f>第5週!D35</f>
        <v>2.5</v>
      </c>
      <c r="N22" s="85"/>
      <c r="O22" s="85"/>
      <c r="P22" s="165">
        <f t="shared" si="1"/>
        <v>781.72222222222217</v>
      </c>
      <c r="Q22" s="124"/>
      <c r="R22" s="699"/>
      <c r="S22" s="703"/>
      <c r="T22" s="704"/>
      <c r="U22" s="704"/>
      <c r="V22" s="19"/>
      <c r="Y22" s="19"/>
      <c r="Z22" s="19"/>
      <c r="AA22" s="601"/>
    </row>
    <row r="23" spans="1:37" s="22" customFormat="1" ht="33" customHeight="1">
      <c r="A23" s="302" t="s">
        <v>258</v>
      </c>
      <c r="B23" s="548" t="s">
        <v>73</v>
      </c>
      <c r="C23" s="549" t="str">
        <f>第5週!I5</f>
        <v>糙米飯</v>
      </c>
      <c r="D23" s="550" t="str">
        <f>第5週!I7</f>
        <v>味噌燒肉(炒)</v>
      </c>
      <c r="E23" s="550" t="str">
        <f>第5週!I17</f>
        <v>有機蔬菜</v>
      </c>
      <c r="F23" s="550" t="str">
        <f>第5週!I17</f>
        <v>有機蔬菜</v>
      </c>
      <c r="G23" s="590" t="str">
        <f>第5週!I22</f>
        <v>浮水魚羹湯</v>
      </c>
      <c r="H23" s="540" t="s">
        <v>13</v>
      </c>
      <c r="I23" s="540"/>
      <c r="J23" s="584">
        <f>第5週!K30</f>
        <v>6.166666666666667</v>
      </c>
      <c r="K23" s="551">
        <f>第5週!K31</f>
        <v>2.7239610389610389</v>
      </c>
      <c r="L23" s="551">
        <f>第5週!K32</f>
        <v>1.58</v>
      </c>
      <c r="M23" s="551" t="str">
        <f>第5週!K35</f>
        <v>2.5</v>
      </c>
      <c r="N23" s="552">
        <v>1</v>
      </c>
      <c r="O23" s="552"/>
      <c r="P23" s="546">
        <f t="shared" si="1"/>
        <v>847.96374458874459</v>
      </c>
      <c r="Q23" s="124"/>
      <c r="R23" s="699"/>
      <c r="S23" s="699"/>
      <c r="Y23" s="19"/>
      <c r="Z23" s="19"/>
      <c r="AA23" s="601"/>
    </row>
    <row r="24" spans="1:37" s="22" customFormat="1" ht="33" customHeight="1">
      <c r="A24" s="665" t="s">
        <v>256</v>
      </c>
      <c r="B24" s="667" t="s">
        <v>155</v>
      </c>
      <c r="C24" s="622" t="str">
        <f>第5週!P5</f>
        <v>白米飯</v>
      </c>
      <c r="D24" s="714" t="str">
        <f>第5週!P7</f>
        <v>什錦海鮮湯飯</v>
      </c>
      <c r="E24" s="715"/>
      <c r="F24" s="572" t="str">
        <f>第5週!P17</f>
        <v>茶葉蛋</v>
      </c>
      <c r="G24" s="599" t="str">
        <f>第5週!P22</f>
        <v>有機蔬菜</v>
      </c>
      <c r="H24" s="194"/>
      <c r="I24" s="194"/>
      <c r="J24" s="580">
        <f>第5週!R30</f>
        <v>6</v>
      </c>
      <c r="K24" s="290">
        <f>第5週!R31</f>
        <v>2.7142857142857144</v>
      </c>
      <c r="L24" s="290">
        <f>第5週!R32</f>
        <v>1.45</v>
      </c>
      <c r="M24" s="290" t="str">
        <f>第5週!R35</f>
        <v>2.5</v>
      </c>
      <c r="N24" s="71"/>
      <c r="O24" s="71"/>
      <c r="P24" s="546">
        <f t="shared" si="1"/>
        <v>772.32142857142856</v>
      </c>
      <c r="Q24" s="124"/>
      <c r="R24" s="699"/>
      <c r="S24" s="699"/>
      <c r="Y24" s="19"/>
      <c r="Z24" s="19"/>
      <c r="AA24" s="601"/>
    </row>
    <row r="25" spans="1:37" s="22" customFormat="1" ht="33" customHeight="1">
      <c r="A25" s="665" t="s">
        <v>134</v>
      </c>
      <c r="B25" s="99" t="s">
        <v>151</v>
      </c>
      <c r="C25" s="661" t="str">
        <f>第5週!W5</f>
        <v>糙米飯</v>
      </c>
      <c r="D25" s="72" t="str">
        <f>第5週!W7</f>
        <v>羅宋燒雞</v>
      </c>
      <c r="E25" s="72" t="str">
        <f>第5週!W12</f>
        <v>白菜炒肉絲</v>
      </c>
      <c r="F25" s="72" t="str">
        <f>第5週!W17</f>
        <v>有機蔬菜</v>
      </c>
      <c r="G25" s="585" t="str">
        <f>第5週!W22</f>
        <v>玉米排骨湯</v>
      </c>
      <c r="H25" s="194" t="s">
        <v>71</v>
      </c>
      <c r="I25" s="194"/>
      <c r="J25" s="580">
        <f>第5週!Y30</f>
        <v>6.1241830065359482</v>
      </c>
      <c r="K25" s="290">
        <f>第5週!Y31</f>
        <v>2.5714285714285712</v>
      </c>
      <c r="L25" s="290">
        <f>第5週!Y32</f>
        <v>1.73</v>
      </c>
      <c r="M25" s="290" t="str">
        <f>第5週!Y35</f>
        <v>2.5</v>
      </c>
      <c r="N25" s="71">
        <v>1</v>
      </c>
      <c r="O25" s="71"/>
      <c r="P25" s="160">
        <f t="shared" si="1"/>
        <v>837.29995331465921</v>
      </c>
      <c r="Q25" s="124"/>
      <c r="R25" s="34"/>
      <c r="S25" s="42"/>
      <c r="V25" s="34"/>
      <c r="W25" s="34"/>
      <c r="X25" s="34"/>
      <c r="Y25" s="34"/>
      <c r="AA25" s="95"/>
    </row>
    <row r="26" spans="1:37" s="33" customFormat="1" ht="25">
      <c r="A26" s="724" t="s">
        <v>82</v>
      </c>
      <c r="B26" s="724"/>
      <c r="C26" s="34"/>
      <c r="D26" s="41" t="s">
        <v>25</v>
      </c>
      <c r="E26" s="34"/>
      <c r="F26" s="34"/>
      <c r="G26" s="41" t="s">
        <v>20</v>
      </c>
      <c r="H26" s="34" t="s">
        <v>19</v>
      </c>
      <c r="I26" s="14"/>
      <c r="J26" s="34"/>
      <c r="K26" s="34"/>
      <c r="L26" s="41" t="s">
        <v>28</v>
      </c>
      <c r="M26" s="34"/>
      <c r="N26" s="34"/>
      <c r="O26" s="34"/>
      <c r="P26" s="34"/>
      <c r="Q26" s="34"/>
      <c r="R26" s="55"/>
      <c r="S26" s="602"/>
      <c r="T26" s="602"/>
      <c r="U26" s="602"/>
      <c r="V26" s="55"/>
      <c r="W26" s="55"/>
      <c r="X26" s="55"/>
      <c r="Y26" s="55"/>
      <c r="Z26" s="55"/>
      <c r="AA26" s="149"/>
      <c r="AB26" s="95"/>
      <c r="AC26" s="149"/>
      <c r="AD26" s="34"/>
      <c r="AE26" s="34"/>
      <c r="AH26" s="172"/>
      <c r="AI26" s="4"/>
      <c r="AJ26" s="4"/>
      <c r="AK26" s="4"/>
    </row>
    <row r="27" spans="1:37" s="35" customFormat="1">
      <c r="A27" s="709" t="s">
        <v>22</v>
      </c>
      <c r="B27" s="709"/>
      <c r="C27" s="709"/>
      <c r="D27" s="709"/>
      <c r="E27" s="709"/>
      <c r="F27" s="709"/>
      <c r="G27" s="709"/>
      <c r="H27" s="709"/>
      <c r="I27" s="14"/>
      <c r="J27" s="39"/>
      <c r="K27" s="57"/>
      <c r="L27" s="57"/>
      <c r="M27" s="57"/>
      <c r="N27" s="57"/>
      <c r="O27" s="57"/>
      <c r="P27" s="57"/>
      <c r="Q27" s="55"/>
      <c r="R27" s="36"/>
      <c r="S27" s="36"/>
      <c r="T27" s="36"/>
      <c r="U27" s="36"/>
      <c r="V27" s="36"/>
      <c r="W27" s="36"/>
      <c r="X27" s="36"/>
      <c r="Y27" s="36"/>
      <c r="Z27" s="36"/>
      <c r="AA27" s="149"/>
      <c r="AB27" s="174"/>
      <c r="AC27" s="156"/>
      <c r="AD27" s="156"/>
      <c r="AE27" s="629"/>
      <c r="AF27" s="95"/>
      <c r="AG27" s="95"/>
      <c r="AH27" s="172"/>
      <c r="AI27" s="4"/>
      <c r="AJ27" s="4"/>
      <c r="AK27" s="4"/>
    </row>
    <row r="28" spans="1:37" s="37" customFormat="1" ht="19.5" customHeight="1">
      <c r="A28" s="725" t="s">
        <v>12</v>
      </c>
      <c r="B28" s="725"/>
      <c r="C28" s="725"/>
      <c r="D28" s="725"/>
      <c r="E28" s="725"/>
      <c r="F28" s="725"/>
      <c r="G28" s="725"/>
      <c r="H28" s="725"/>
      <c r="I28" s="668"/>
      <c r="J28" s="668"/>
      <c r="K28" s="668"/>
      <c r="L28" s="668"/>
      <c r="M28" s="668"/>
      <c r="N28" s="668"/>
      <c r="O28" s="668"/>
      <c r="P28" s="668"/>
      <c r="Q28" s="668"/>
      <c r="R28" s="36"/>
      <c r="S28" s="36"/>
      <c r="T28" s="36"/>
      <c r="U28" s="36"/>
      <c r="V28" s="36"/>
      <c r="W28" s="36"/>
      <c r="X28" s="36"/>
      <c r="Y28" s="36"/>
      <c r="Z28" s="36"/>
      <c r="AA28" s="149"/>
      <c r="AB28" s="174"/>
      <c r="AC28" s="156"/>
      <c r="AD28" s="156"/>
      <c r="AE28" s="629"/>
      <c r="AF28" s="56"/>
      <c r="AG28" s="111"/>
      <c r="AH28" s="172"/>
      <c r="AI28" s="4"/>
      <c r="AJ28" s="4"/>
      <c r="AK28" s="4"/>
    </row>
    <row r="29" spans="1:37" s="37" customFormat="1" ht="33.5">
      <c r="A29" s="58" t="s">
        <v>11</v>
      </c>
      <c r="B29" s="58"/>
      <c r="C29" s="58"/>
      <c r="D29" s="36"/>
      <c r="E29" s="39"/>
      <c r="F29" s="39"/>
      <c r="G29" s="39"/>
      <c r="H29" s="58"/>
      <c r="I29" s="34" t="s">
        <v>219</v>
      </c>
      <c r="J29" s="38"/>
      <c r="K29" s="39"/>
      <c r="L29" s="39"/>
      <c r="M29" s="39"/>
      <c r="N29" s="39"/>
      <c r="O29" s="39"/>
      <c r="P29" s="40"/>
      <c r="Q29" s="36"/>
      <c r="R29" s="603"/>
      <c r="S29" s="603"/>
      <c r="T29" s="708"/>
      <c r="U29" s="36"/>
      <c r="V29" s="36"/>
      <c r="W29" s="36"/>
      <c r="X29" s="36"/>
      <c r="Y29" s="36"/>
      <c r="Z29" s="149"/>
      <c r="AA29" s="174"/>
      <c r="AB29" s="149"/>
      <c r="AC29" s="113"/>
      <c r="AD29" s="630"/>
      <c r="AE29" s="630"/>
      <c r="AF29" s="149"/>
      <c r="AG29" s="172"/>
      <c r="AH29" s="172"/>
      <c r="AI29" s="4"/>
      <c r="AJ29" s="4"/>
      <c r="AK29" s="4"/>
    </row>
    <row r="30" spans="1:37" s="177" customFormat="1" ht="33" customHeight="1">
      <c r="A30" s="176"/>
      <c r="B30" s="41"/>
      <c r="C30" s="41"/>
      <c r="D30" s="41"/>
      <c r="E30" s="41"/>
      <c r="F30" s="41"/>
      <c r="G30" s="41"/>
      <c r="J30" s="40"/>
      <c r="K30" s="178"/>
      <c r="L30" s="178"/>
      <c r="M30" s="178"/>
      <c r="N30" s="179"/>
      <c r="O30" s="179"/>
      <c r="P30" s="40"/>
      <c r="R30" s="603"/>
      <c r="S30" s="603"/>
      <c r="T30" s="708"/>
      <c r="U30" s="36"/>
      <c r="V30" s="36"/>
      <c r="W30" s="36"/>
      <c r="X30" s="36"/>
      <c r="Y30" s="36"/>
      <c r="Z30" s="149"/>
      <c r="AA30" s="149"/>
    </row>
    <row r="31" spans="1:37" s="22" customFormat="1">
      <c r="A31" s="29"/>
      <c r="B31" s="21"/>
      <c r="C31" s="16"/>
      <c r="D31" s="16"/>
      <c r="E31" s="21"/>
      <c r="F31" s="21"/>
      <c r="G31" s="21"/>
      <c r="H31" s="21"/>
      <c r="I31" s="21"/>
      <c r="J31" s="171"/>
      <c r="K31" s="42"/>
      <c r="L31" s="42"/>
      <c r="M31" s="42"/>
      <c r="N31" s="42"/>
      <c r="O31" s="42"/>
      <c r="P31" s="42"/>
      <c r="Q31" s="124"/>
      <c r="S31" s="604"/>
      <c r="T31" s="604"/>
      <c r="U31" s="177"/>
      <c r="V31" s="177"/>
      <c r="W31" s="177"/>
      <c r="X31" s="177"/>
      <c r="Y31" s="177"/>
      <c r="Z31" s="177"/>
      <c r="AA31" s="177"/>
    </row>
    <row r="32" spans="1:37" s="22" customFormat="1" ht="25">
      <c r="A32" s="29"/>
      <c r="B32" s="21"/>
      <c r="C32" s="41"/>
      <c r="D32" s="97"/>
      <c r="E32" s="41"/>
      <c r="F32" s="41"/>
      <c r="G32" s="41"/>
      <c r="H32" s="41"/>
      <c r="I32" s="58"/>
      <c r="J32" s="171"/>
      <c r="K32" s="39"/>
      <c r="L32" s="21"/>
      <c r="M32" s="21"/>
      <c r="N32" s="39"/>
      <c r="O32" s="39"/>
      <c r="P32" s="25"/>
      <c r="Q32" s="25"/>
    </row>
    <row r="33" spans="1:31" s="22" customFormat="1">
      <c r="A33" s="29"/>
      <c r="B33" s="21"/>
      <c r="C33" s="16"/>
      <c r="D33" s="16"/>
      <c r="E33" s="21"/>
      <c r="F33" s="21"/>
      <c r="G33" s="21"/>
      <c r="H33" s="21"/>
      <c r="I33" s="177"/>
      <c r="J33" s="42"/>
      <c r="K33" s="42"/>
      <c r="L33" s="42"/>
      <c r="M33" s="42"/>
      <c r="N33" s="42"/>
      <c r="O33" s="42"/>
      <c r="P33" s="42"/>
      <c r="Q33" s="124"/>
      <c r="S33" s="604"/>
      <c r="T33" s="604"/>
      <c r="U33" s="604"/>
      <c r="V33" s="604"/>
    </row>
    <row r="34" spans="1:31" s="19" customFormat="1" ht="24.65" customHeight="1">
      <c r="A34" s="28"/>
      <c r="B34" s="15"/>
      <c r="C34" s="30"/>
      <c r="D34" s="41"/>
      <c r="E34" s="30"/>
      <c r="F34" s="30"/>
      <c r="G34" s="30"/>
      <c r="H34" s="30"/>
      <c r="I34" s="21"/>
      <c r="J34" s="30"/>
      <c r="K34" s="30"/>
      <c r="L34" s="30"/>
      <c r="M34" s="30"/>
      <c r="N34" s="30"/>
      <c r="O34" s="30"/>
      <c r="P34" s="30"/>
      <c r="R34" s="22"/>
      <c r="S34" s="604"/>
      <c r="T34" s="604"/>
      <c r="U34" s="604"/>
      <c r="V34" s="604"/>
      <c r="W34" s="22"/>
      <c r="X34" s="22"/>
      <c r="Y34" s="22"/>
      <c r="Z34" s="22"/>
      <c r="AA34" s="22"/>
    </row>
    <row r="35" spans="1:31" s="19" customFormat="1" ht="22.5" customHeight="1">
      <c r="A35" s="28"/>
      <c r="B35" s="15"/>
      <c r="C35" s="30"/>
      <c r="D35" s="30"/>
      <c r="E35" s="76"/>
      <c r="F35" s="30"/>
      <c r="G35" s="30"/>
      <c r="H35" s="30"/>
      <c r="I35" s="41"/>
      <c r="J35" s="30"/>
      <c r="K35" s="30"/>
      <c r="L35" s="30"/>
      <c r="M35" s="30"/>
      <c r="N35" s="30"/>
      <c r="O35" s="30"/>
      <c r="P35" s="30"/>
      <c r="R35" s="22"/>
      <c r="S35" s="22"/>
      <c r="T35" s="22"/>
      <c r="U35" s="22"/>
      <c r="V35" s="604"/>
    </row>
    <row r="36" spans="1:31" s="19" customFormat="1" ht="21.75" customHeight="1">
      <c r="A36" s="28"/>
      <c r="B36" s="15"/>
      <c r="C36" s="60"/>
      <c r="D36" s="60"/>
      <c r="E36" s="77"/>
      <c r="F36" s="60"/>
      <c r="G36" s="60"/>
      <c r="I36" s="21"/>
      <c r="J36" s="21"/>
      <c r="K36" s="21"/>
      <c r="L36" s="21"/>
      <c r="M36" s="21"/>
      <c r="N36" s="21"/>
      <c r="O36" s="21"/>
      <c r="P36" s="25"/>
      <c r="R36" s="40"/>
      <c r="S36" s="604"/>
      <c r="T36" s="604"/>
      <c r="U36" s="604"/>
      <c r="V36" s="604"/>
    </row>
    <row r="37" spans="1:31" s="19" customFormat="1" ht="24.65" customHeight="1">
      <c r="A37" s="28"/>
      <c r="B37" s="15"/>
      <c r="C37" s="21"/>
      <c r="D37" s="21"/>
      <c r="E37" s="75"/>
      <c r="F37" s="21"/>
      <c r="G37" s="21"/>
      <c r="I37" s="30"/>
      <c r="J37" s="21"/>
      <c r="K37" s="21"/>
      <c r="L37" s="21"/>
      <c r="M37" s="21"/>
      <c r="N37" s="21"/>
      <c r="O37" s="21"/>
      <c r="P37" s="25"/>
    </row>
    <row r="38" spans="1:31" s="18" customFormat="1" ht="24.65" customHeight="1">
      <c r="A38" s="28"/>
      <c r="E38" s="62"/>
      <c r="I38" s="30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18" customFormat="1" ht="24.65" customHeight="1">
      <c r="A39" s="28"/>
      <c r="E39" s="62"/>
      <c r="I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18" customFormat="1" ht="24.65" customHeight="1">
      <c r="A40" s="28"/>
      <c r="B40" s="15"/>
      <c r="C40" s="14"/>
      <c r="D40" s="14"/>
      <c r="E40" s="78"/>
      <c r="F40" s="14"/>
      <c r="G40" s="14"/>
      <c r="H40" s="19"/>
      <c r="I40" s="19"/>
      <c r="J40" s="21"/>
      <c r="K40" s="21"/>
      <c r="L40" s="21"/>
      <c r="M40" s="21"/>
      <c r="N40" s="21"/>
      <c r="O40" s="21"/>
      <c r="P40" s="25"/>
      <c r="R40" s="22"/>
      <c r="S40" s="19"/>
      <c r="T40" s="22"/>
      <c r="U40" s="22"/>
      <c r="V40" s="22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ht="16.5" customHeight="1">
      <c r="A41" s="29"/>
      <c r="B41" s="19"/>
      <c r="C41" s="16"/>
      <c r="D41" s="16"/>
      <c r="E41" s="75"/>
      <c r="F41" s="21"/>
      <c r="G41" s="21"/>
      <c r="H41" s="20"/>
      <c r="I41" s="18"/>
      <c r="J41" s="21"/>
      <c r="K41" s="21"/>
      <c r="L41" s="21"/>
      <c r="M41" s="21"/>
      <c r="N41" s="21"/>
      <c r="O41" s="21"/>
      <c r="P41" s="25"/>
      <c r="U41" s="19"/>
      <c r="V41" s="19"/>
      <c r="W41" s="19"/>
      <c r="X41" s="19"/>
      <c r="Y41" s="19"/>
      <c r="Z41" s="19"/>
      <c r="AA41" s="19"/>
    </row>
    <row r="42" spans="1:31">
      <c r="I42" s="18"/>
    </row>
    <row r="43" spans="1:31">
      <c r="I43" s="19"/>
    </row>
    <row r="44" spans="1:31">
      <c r="I44" s="20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s="18" customFormat="1" ht="33.75" customHeight="1">
      <c r="A45" s="27"/>
      <c r="C45" s="27"/>
      <c r="D45" s="27"/>
      <c r="E45" s="74"/>
      <c r="F45" s="27"/>
      <c r="G45" s="27"/>
      <c r="I45" s="27"/>
      <c r="J45" s="27"/>
      <c r="K45" s="27"/>
      <c r="L45" s="27"/>
      <c r="M45" s="27"/>
      <c r="N45" s="27"/>
      <c r="O45" s="27"/>
      <c r="P45" s="27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19"/>
      <c r="AC45" s="19"/>
      <c r="AD45" s="19"/>
      <c r="AE45" s="19"/>
    </row>
    <row r="48" spans="1:31">
      <c r="I48" s="18"/>
    </row>
  </sheetData>
  <mergeCells count="7">
    <mergeCell ref="A28:H28"/>
    <mergeCell ref="A27:H27"/>
    <mergeCell ref="A1:P1"/>
    <mergeCell ref="D2:F2"/>
    <mergeCell ref="D24:E24"/>
    <mergeCell ref="C3:G6"/>
    <mergeCell ref="A26:B26"/>
  </mergeCells>
  <phoneticPr fontId="1" type="noConversion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66"/>
  <sheetViews>
    <sheetView zoomScale="80" zoomScaleNormal="80" workbookViewId="0">
      <selection activeCell="J9" sqref="J9"/>
    </sheetView>
  </sheetViews>
  <sheetFormatPr defaultColWidth="8.90625" defaultRowHeight="17"/>
  <cols>
    <col min="1" max="1" width="8.90625" style="4"/>
    <col min="2" max="2" width="9.6328125" style="4" customWidth="1"/>
    <col min="3" max="3" width="10.6328125" style="4" customWidth="1"/>
    <col min="4" max="4" width="8.36328125" style="4" customWidth="1"/>
    <col min="5" max="7" width="5.6328125" style="4" hidden="1" customWidth="1"/>
    <col min="8" max="8" width="5.6328125" style="430" customWidth="1"/>
    <col min="9" max="9" width="9.6328125" style="4" customWidth="1"/>
    <col min="10" max="10" width="10.6328125" style="5" customWidth="1"/>
    <col min="11" max="11" width="8.36328125" style="4" customWidth="1"/>
    <col min="12" max="14" width="5.6328125" style="4" customWidth="1"/>
    <col min="15" max="15" width="5.6328125" style="430" customWidth="1"/>
    <col min="16" max="16" width="9.6328125" style="4" customWidth="1"/>
    <col min="17" max="17" width="10.6328125" style="5" customWidth="1"/>
    <col min="18" max="18" width="8.36328125" style="4" customWidth="1"/>
    <col min="19" max="21" width="5.6328125" style="4" customWidth="1"/>
    <col min="22" max="22" width="5.6328125" style="479" customWidth="1"/>
    <col min="23" max="23" width="9.6328125" style="4" customWidth="1"/>
    <col min="24" max="24" width="10.6328125" style="4" customWidth="1"/>
    <col min="25" max="25" width="8.36328125" style="4" customWidth="1"/>
    <col min="26" max="28" width="5.6328125" style="4" customWidth="1"/>
    <col min="29" max="29" width="5.6328125" style="479" customWidth="1"/>
    <col min="30" max="30" width="9.6328125" style="4" customWidth="1"/>
    <col min="31" max="31" width="10.6328125" style="4" customWidth="1"/>
    <col min="32" max="32" width="8.36328125" style="4" customWidth="1"/>
    <col min="33" max="35" width="5.6328125" style="4" customWidth="1"/>
    <col min="36" max="36" width="5.90625" style="430" customWidth="1"/>
    <col min="37" max="16384" width="8.90625" style="4"/>
  </cols>
  <sheetData>
    <row r="1" spans="1:62" ht="21" customHeight="1">
      <c r="A1" s="726" t="s">
        <v>315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182"/>
      <c r="AL1" s="182"/>
      <c r="AM1" s="182"/>
      <c r="AN1" s="182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</row>
    <row r="2" spans="1:62" ht="21" customHeight="1" thickBot="1">
      <c r="A2" s="183" t="s">
        <v>84</v>
      </c>
      <c r="B2" s="9"/>
      <c r="C2" s="9"/>
      <c r="I2" s="9"/>
      <c r="J2" s="9"/>
      <c r="K2" s="9"/>
      <c r="O2" s="445"/>
      <c r="P2" s="9"/>
      <c r="Q2" s="9"/>
      <c r="R2" s="9"/>
      <c r="S2" s="4" t="s">
        <v>110</v>
      </c>
      <c r="V2" s="461"/>
      <c r="W2" s="727" t="s">
        <v>6</v>
      </c>
      <c r="X2" s="728"/>
      <c r="Y2" s="728"/>
      <c r="AC2" s="461"/>
      <c r="AD2" s="727" t="s">
        <v>8</v>
      </c>
      <c r="AE2" s="727"/>
      <c r="AF2" s="727"/>
      <c r="AJ2" s="445"/>
      <c r="AK2" s="184"/>
      <c r="AL2" s="185"/>
      <c r="AM2" s="186"/>
      <c r="AN2" s="184"/>
      <c r="AO2" s="3"/>
      <c r="AP2" s="184"/>
      <c r="AQ2" s="184"/>
      <c r="AR2" s="184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</row>
    <row r="3" spans="1:62" s="51" customFormat="1" ht="24" customHeight="1" thickBot="1">
      <c r="A3" s="48" t="s">
        <v>76</v>
      </c>
      <c r="B3" s="733"/>
      <c r="C3" s="734"/>
      <c r="D3" s="738"/>
      <c r="E3" s="739"/>
      <c r="F3" s="739"/>
      <c r="G3" s="739"/>
      <c r="H3" s="740"/>
      <c r="I3" s="733">
        <v>45200</v>
      </c>
      <c r="J3" s="734"/>
      <c r="K3" s="738" t="s">
        <v>41</v>
      </c>
      <c r="L3" s="739"/>
      <c r="M3" s="739"/>
      <c r="N3" s="739"/>
      <c r="O3" s="739"/>
      <c r="P3" s="733" t="s">
        <v>259</v>
      </c>
      <c r="Q3" s="734"/>
      <c r="R3" s="735" t="s">
        <v>78</v>
      </c>
      <c r="S3" s="736"/>
      <c r="T3" s="736"/>
      <c r="U3" s="736"/>
      <c r="V3" s="737"/>
      <c r="W3" s="733">
        <v>45202</v>
      </c>
      <c r="X3" s="734"/>
      <c r="Y3" s="738" t="s">
        <v>234</v>
      </c>
      <c r="Z3" s="739"/>
      <c r="AA3" s="739"/>
      <c r="AB3" s="739"/>
      <c r="AC3" s="740"/>
      <c r="AD3" s="733">
        <v>45203</v>
      </c>
      <c r="AE3" s="734"/>
      <c r="AF3" s="741" t="s">
        <v>42</v>
      </c>
      <c r="AG3" s="742"/>
      <c r="AH3" s="742"/>
      <c r="AI3" s="742"/>
      <c r="AJ3" s="743"/>
      <c r="AK3" s="190"/>
      <c r="AL3" s="191"/>
      <c r="AM3" s="192"/>
      <c r="AN3" s="192"/>
      <c r="AO3" s="109"/>
      <c r="AP3" s="109"/>
      <c r="AQ3" s="109"/>
      <c r="AR3" s="357"/>
      <c r="AS3" s="357"/>
    </row>
    <row r="4" spans="1:62" s="5" customFormat="1" ht="18" customHeight="1">
      <c r="A4" s="44" t="s">
        <v>34</v>
      </c>
      <c r="B4" s="187"/>
      <c r="C4" s="46"/>
      <c r="D4" s="46"/>
      <c r="E4" s="272"/>
      <c r="F4" s="272"/>
      <c r="G4" s="272"/>
      <c r="H4" s="431"/>
      <c r="I4" s="45" t="s">
        <v>86</v>
      </c>
      <c r="J4" s="46" t="s">
        <v>43</v>
      </c>
      <c r="K4" s="46" t="s">
        <v>35</v>
      </c>
      <c r="L4" s="272" t="s">
        <v>100</v>
      </c>
      <c r="M4" s="272" t="s">
        <v>101</v>
      </c>
      <c r="N4" s="272" t="s">
        <v>102</v>
      </c>
      <c r="O4" s="446"/>
      <c r="P4" s="7" t="s">
        <v>86</v>
      </c>
      <c r="Q4" s="46" t="s">
        <v>43</v>
      </c>
      <c r="R4" s="6" t="s">
        <v>85</v>
      </c>
      <c r="S4" s="209" t="s">
        <v>100</v>
      </c>
      <c r="T4" s="209" t="s">
        <v>101</v>
      </c>
      <c r="U4" s="209" t="s">
        <v>102</v>
      </c>
      <c r="V4" s="462" t="s">
        <v>56</v>
      </c>
      <c r="W4" s="10" t="s">
        <v>86</v>
      </c>
      <c r="X4" s="46" t="s">
        <v>43</v>
      </c>
      <c r="Y4" s="11" t="s">
        <v>85</v>
      </c>
      <c r="Z4" s="209" t="s">
        <v>100</v>
      </c>
      <c r="AA4" s="209" t="s">
        <v>101</v>
      </c>
      <c r="AB4" s="209" t="s">
        <v>102</v>
      </c>
      <c r="AC4" s="462" t="s">
        <v>56</v>
      </c>
      <c r="AD4" s="7" t="s">
        <v>86</v>
      </c>
      <c r="AE4" s="46" t="s">
        <v>43</v>
      </c>
      <c r="AF4" s="6" t="s">
        <v>85</v>
      </c>
      <c r="AG4" s="209" t="s">
        <v>100</v>
      </c>
      <c r="AH4" s="209" t="s">
        <v>101</v>
      </c>
      <c r="AI4" s="209" t="s">
        <v>102</v>
      </c>
      <c r="AJ4" s="491" t="s">
        <v>56</v>
      </c>
      <c r="AL4" s="43"/>
      <c r="AM4" s="358"/>
      <c r="AN4" s="364"/>
      <c r="AO4" s="364"/>
      <c r="AP4" s="231"/>
      <c r="AQ4" s="231"/>
      <c r="AR4" s="231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</row>
    <row r="5" spans="1:62" s="189" customFormat="1" ht="18" customHeight="1">
      <c r="A5" s="729" t="s">
        <v>3</v>
      </c>
      <c r="B5" s="732"/>
      <c r="C5" s="84"/>
      <c r="D5" s="84"/>
      <c r="E5" s="389"/>
      <c r="F5" s="389"/>
      <c r="G5" s="389"/>
      <c r="H5" s="432"/>
      <c r="I5" s="731" t="s">
        <v>40</v>
      </c>
      <c r="J5" s="84" t="s">
        <v>93</v>
      </c>
      <c r="K5" s="389">
        <v>100</v>
      </c>
      <c r="L5" s="389">
        <f>K5/20</f>
        <v>5</v>
      </c>
      <c r="M5" s="389"/>
      <c r="N5" s="389"/>
      <c r="O5" s="447"/>
      <c r="P5" s="732" t="s">
        <v>139</v>
      </c>
      <c r="Q5" s="84" t="s">
        <v>140</v>
      </c>
      <c r="R5" s="84">
        <v>110</v>
      </c>
      <c r="S5" s="389">
        <f>R5/20</f>
        <v>5.5</v>
      </c>
      <c r="T5" s="389"/>
      <c r="U5" s="389"/>
      <c r="V5" s="463"/>
      <c r="W5" s="731" t="s">
        <v>40</v>
      </c>
      <c r="X5" s="84" t="s">
        <v>93</v>
      </c>
      <c r="Y5" s="389">
        <v>90</v>
      </c>
      <c r="Z5" s="389">
        <f>Y5/20</f>
        <v>4.5</v>
      </c>
      <c r="AA5" s="389"/>
      <c r="AB5" s="389"/>
      <c r="AC5" s="480"/>
      <c r="AD5" s="744" t="s">
        <v>236</v>
      </c>
      <c r="AE5" s="576" t="s">
        <v>189</v>
      </c>
      <c r="AF5" s="169">
        <v>120</v>
      </c>
      <c r="AG5" s="79">
        <f>AF5/20</f>
        <v>6</v>
      </c>
      <c r="AH5" s="79"/>
      <c r="AI5" s="79"/>
      <c r="AJ5" s="524"/>
      <c r="AL5" s="158"/>
      <c r="AM5" s="358"/>
      <c r="AN5" s="364"/>
      <c r="AO5" s="364"/>
      <c r="AP5" s="231"/>
      <c r="AQ5" s="231"/>
      <c r="AR5" s="231"/>
      <c r="AS5" s="158"/>
    </row>
    <row r="6" spans="1:62" s="189" customFormat="1" ht="18" customHeight="1">
      <c r="A6" s="730"/>
      <c r="B6" s="763"/>
      <c r="C6" s="84"/>
      <c r="D6" s="84"/>
      <c r="E6" s="389"/>
      <c r="F6" s="389"/>
      <c r="G6" s="389"/>
      <c r="H6" s="432"/>
      <c r="I6" s="732"/>
      <c r="J6" s="84" t="s">
        <v>94</v>
      </c>
      <c r="K6" s="389">
        <v>25</v>
      </c>
      <c r="L6" s="389">
        <f>K6/20</f>
        <v>1.25</v>
      </c>
      <c r="M6" s="389"/>
      <c r="N6" s="389"/>
      <c r="O6" s="447"/>
      <c r="P6" s="763"/>
      <c r="Q6" s="84"/>
      <c r="R6" s="84"/>
      <c r="S6" s="389"/>
      <c r="T6" s="389"/>
      <c r="U6" s="389"/>
      <c r="V6" s="463"/>
      <c r="W6" s="732"/>
      <c r="X6" s="390" t="s">
        <v>94</v>
      </c>
      <c r="Y6" s="389">
        <v>30</v>
      </c>
      <c r="Z6" s="389">
        <f>Y6/20</f>
        <v>1.5</v>
      </c>
      <c r="AA6" s="389"/>
      <c r="AB6" s="389"/>
      <c r="AC6" s="480"/>
      <c r="AD6" s="745"/>
      <c r="AE6" s="577"/>
      <c r="AF6" s="169"/>
      <c r="AG6" s="79"/>
      <c r="AH6" s="79"/>
      <c r="AI6" s="79"/>
      <c r="AJ6" s="525"/>
      <c r="AL6" s="158"/>
      <c r="AM6" s="358"/>
      <c r="AN6" s="364"/>
      <c r="AO6" s="364"/>
      <c r="AP6" s="231"/>
      <c r="AQ6" s="231"/>
      <c r="AR6" s="231"/>
      <c r="AS6" s="158"/>
      <c r="AT6" s="158"/>
      <c r="AU6" s="158"/>
      <c r="AV6" s="158"/>
      <c r="AW6" s="158"/>
      <c r="AX6" s="158"/>
      <c r="AY6" s="158"/>
      <c r="AZ6" s="158"/>
      <c r="BA6" s="158"/>
      <c r="BB6" s="158"/>
    </row>
    <row r="7" spans="1:62" s="189" customFormat="1" ht="18" customHeight="1">
      <c r="A7" s="729" t="s">
        <v>36</v>
      </c>
      <c r="B7" s="758"/>
      <c r="C7" s="242"/>
      <c r="D7" s="301"/>
      <c r="E7" s="389"/>
      <c r="F7" s="240"/>
      <c r="G7" s="127"/>
      <c r="H7" s="432"/>
      <c r="I7" s="761" t="s">
        <v>196</v>
      </c>
      <c r="J7" s="377" t="s">
        <v>195</v>
      </c>
      <c r="K7" s="84">
        <v>100</v>
      </c>
      <c r="L7" s="206"/>
      <c r="M7" s="127">
        <f>K7*0.65/35</f>
        <v>1.8571428571428572</v>
      </c>
      <c r="N7" s="127"/>
      <c r="O7" s="447"/>
      <c r="P7" s="761" t="s">
        <v>150</v>
      </c>
      <c r="Q7" s="390" t="s">
        <v>121</v>
      </c>
      <c r="R7" s="390">
        <v>75</v>
      </c>
      <c r="S7" s="391"/>
      <c r="T7" s="127">
        <f>R7/35</f>
        <v>2.1428571428571428</v>
      </c>
      <c r="U7" s="127"/>
      <c r="V7" s="463"/>
      <c r="W7" s="764" t="s">
        <v>312</v>
      </c>
      <c r="X7" s="169" t="s">
        <v>304</v>
      </c>
      <c r="Y7" s="380">
        <v>80</v>
      </c>
      <c r="Z7" s="127"/>
      <c r="AA7" s="127">
        <f>Y7/35</f>
        <v>2.2857142857142856</v>
      </c>
      <c r="AB7" s="127"/>
      <c r="AC7" s="480"/>
      <c r="AD7" s="762" t="s">
        <v>237</v>
      </c>
      <c r="AE7" s="301" t="s">
        <v>125</v>
      </c>
      <c r="AF7" s="301">
        <v>65</v>
      </c>
      <c r="AG7" s="127"/>
      <c r="AH7" s="127">
        <f>AF7/35</f>
        <v>1.8571428571428572</v>
      </c>
      <c r="AI7" s="127"/>
      <c r="AJ7" s="527"/>
      <c r="AL7" s="158"/>
      <c r="AM7" s="358"/>
      <c r="AN7" s="364"/>
      <c r="AO7" s="364"/>
      <c r="AP7" s="231"/>
      <c r="AQ7" s="231"/>
      <c r="AR7" s="231"/>
      <c r="AS7" s="158"/>
      <c r="AT7" s="158"/>
      <c r="AU7" s="158"/>
      <c r="AV7" s="158"/>
      <c r="AW7" s="158"/>
      <c r="AX7" s="158"/>
      <c r="AY7" s="158"/>
      <c r="AZ7" s="158"/>
      <c r="BA7" s="158"/>
      <c r="BB7" s="158"/>
    </row>
    <row r="8" spans="1:62" s="189" customFormat="1" ht="18" customHeight="1">
      <c r="A8" s="729"/>
      <c r="B8" s="759"/>
      <c r="C8" s="301"/>
      <c r="D8" s="301"/>
      <c r="E8" s="84"/>
      <c r="F8" s="240"/>
      <c r="G8" s="127"/>
      <c r="H8" s="432"/>
      <c r="I8" s="761"/>
      <c r="J8" s="384" t="s">
        <v>193</v>
      </c>
      <c r="K8" s="84">
        <v>20</v>
      </c>
      <c r="L8" s="206"/>
      <c r="M8" s="359"/>
      <c r="N8" s="127">
        <f>K8/100</f>
        <v>0.2</v>
      </c>
      <c r="O8" s="447"/>
      <c r="P8" s="761"/>
      <c r="Q8" s="84" t="s">
        <v>227</v>
      </c>
      <c r="R8" s="392">
        <v>35</v>
      </c>
      <c r="S8" s="393">
        <f>R8/90</f>
        <v>0.3888888888888889</v>
      </c>
      <c r="T8" s="127"/>
      <c r="U8" s="127"/>
      <c r="V8" s="463"/>
      <c r="W8" s="765"/>
      <c r="X8" s="237" t="s">
        <v>313</v>
      </c>
      <c r="Y8" s="380">
        <v>25</v>
      </c>
      <c r="Z8" s="127"/>
      <c r="AA8" s="127">
        <f>Y8/55</f>
        <v>0.45454545454545453</v>
      </c>
      <c r="AB8" s="127"/>
      <c r="AC8" s="480"/>
      <c r="AD8" s="776"/>
      <c r="AE8" s="301" t="s">
        <v>126</v>
      </c>
      <c r="AF8" s="301"/>
      <c r="AG8" s="127"/>
      <c r="AH8" s="127"/>
      <c r="AI8" s="210"/>
      <c r="AJ8" s="527"/>
      <c r="AL8" s="158"/>
      <c r="AM8" s="358"/>
      <c r="AN8" s="96"/>
      <c r="AO8" s="96"/>
      <c r="AP8" s="231"/>
      <c r="AQ8" s="231"/>
      <c r="AR8" s="231"/>
      <c r="AS8" s="158"/>
      <c r="AT8" s="158"/>
      <c r="AU8" s="158"/>
      <c r="AV8" s="158"/>
      <c r="AW8" s="158"/>
      <c r="AX8" s="158"/>
      <c r="AY8" s="158"/>
      <c r="AZ8" s="158"/>
      <c r="BA8" s="158"/>
      <c r="BB8" s="158"/>
    </row>
    <row r="9" spans="1:62" s="189" customFormat="1" ht="18" customHeight="1">
      <c r="A9" s="729"/>
      <c r="B9" s="759"/>
      <c r="C9" s="301"/>
      <c r="D9" s="301"/>
      <c r="E9" s="84"/>
      <c r="F9" s="240"/>
      <c r="G9" s="127"/>
      <c r="H9" s="432"/>
      <c r="I9" s="761"/>
      <c r="J9" s="282" t="s">
        <v>143</v>
      </c>
      <c r="K9" s="282">
        <v>5</v>
      </c>
      <c r="L9" s="205"/>
      <c r="M9" s="127"/>
      <c r="N9" s="127">
        <f>K9/100</f>
        <v>0.05</v>
      </c>
      <c r="O9" s="447"/>
      <c r="P9" s="761"/>
      <c r="Q9" s="125" t="s">
        <v>137</v>
      </c>
      <c r="R9" s="125">
        <v>15</v>
      </c>
      <c r="S9" s="391"/>
      <c r="T9" s="127"/>
      <c r="U9" s="127">
        <f>R9/100</f>
        <v>0.15</v>
      </c>
      <c r="V9" s="463"/>
      <c r="W9" s="765"/>
      <c r="X9" s="237" t="s">
        <v>314</v>
      </c>
      <c r="Y9" s="381">
        <v>20</v>
      </c>
      <c r="Z9" s="127"/>
      <c r="AA9" s="127"/>
      <c r="AB9" s="127">
        <f>Y9/100</f>
        <v>0.2</v>
      </c>
      <c r="AC9" s="480"/>
      <c r="AD9" s="776"/>
      <c r="AE9" s="301"/>
      <c r="AF9" s="301"/>
      <c r="AG9" s="127"/>
      <c r="AH9" s="127"/>
      <c r="AI9" s="210"/>
      <c r="AJ9" s="527"/>
      <c r="AL9" s="158"/>
      <c r="AM9" s="369"/>
      <c r="AN9" s="365"/>
      <c r="AO9" s="365"/>
      <c r="AP9" s="43"/>
      <c r="AQ9" s="43"/>
      <c r="AR9" s="231"/>
      <c r="AS9" s="158"/>
      <c r="AT9" s="158"/>
      <c r="AU9" s="158"/>
      <c r="AV9" s="158"/>
      <c r="AW9" s="158"/>
      <c r="AX9" s="158"/>
      <c r="AY9" s="158"/>
      <c r="AZ9" s="158"/>
      <c r="BA9" s="158"/>
      <c r="BB9" s="158"/>
    </row>
    <row r="10" spans="1:62" s="189" customFormat="1" ht="18" customHeight="1">
      <c r="A10" s="729"/>
      <c r="B10" s="759"/>
      <c r="C10" s="125"/>
      <c r="D10" s="301"/>
      <c r="E10" s="84"/>
      <c r="F10" s="240"/>
      <c r="G10" s="127"/>
      <c r="H10" s="432"/>
      <c r="I10" s="761"/>
      <c r="J10" s="282"/>
      <c r="K10" s="282"/>
      <c r="L10" s="207"/>
      <c r="M10" s="127"/>
      <c r="N10" s="127"/>
      <c r="O10" s="447"/>
      <c r="P10" s="761"/>
      <c r="Q10" s="125" t="s">
        <v>95</v>
      </c>
      <c r="R10" s="125">
        <v>5</v>
      </c>
      <c r="S10" s="391"/>
      <c r="T10" s="127"/>
      <c r="U10" s="127">
        <f>R10/100</f>
        <v>0.05</v>
      </c>
      <c r="V10" s="463"/>
      <c r="W10" s="765"/>
      <c r="X10" s="382"/>
      <c r="Y10" s="381"/>
      <c r="Z10" s="127"/>
      <c r="AA10" s="127"/>
      <c r="AB10" s="127"/>
      <c r="AC10" s="480"/>
      <c r="AD10" s="776"/>
      <c r="AE10" s="301"/>
      <c r="AF10" s="301"/>
      <c r="AG10" s="127"/>
      <c r="AH10" s="127"/>
      <c r="AI10" s="210"/>
      <c r="AJ10" s="527"/>
      <c r="AL10" s="158"/>
      <c r="AM10" s="369"/>
      <c r="AN10" s="364"/>
      <c r="AO10" s="365"/>
      <c r="AP10" s="43"/>
      <c r="AQ10" s="43"/>
      <c r="AR10" s="231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</row>
    <row r="11" spans="1:62" s="189" customFormat="1" ht="18" customHeight="1">
      <c r="A11" s="729"/>
      <c r="B11" s="760"/>
      <c r="C11" s="127"/>
      <c r="D11" s="127"/>
      <c r="E11" s="84"/>
      <c r="F11" s="240"/>
      <c r="G11" s="127"/>
      <c r="H11" s="432"/>
      <c r="I11" s="761"/>
      <c r="J11" s="282"/>
      <c r="K11" s="282"/>
      <c r="L11" s="127"/>
      <c r="M11" s="127"/>
      <c r="N11" s="127"/>
      <c r="O11" s="447"/>
      <c r="P11" s="761"/>
      <c r="Q11" s="394"/>
      <c r="R11" s="394"/>
      <c r="S11" s="391"/>
      <c r="T11" s="127"/>
      <c r="U11" s="127"/>
      <c r="V11" s="463"/>
      <c r="W11" s="766"/>
      <c r="X11" s="383"/>
      <c r="Y11" s="381"/>
      <c r="Z11" s="127"/>
      <c r="AA11" s="127"/>
      <c r="AB11" s="127"/>
      <c r="AC11" s="480"/>
      <c r="AD11" s="777"/>
      <c r="AE11" s="241"/>
      <c r="AF11" s="241"/>
      <c r="AG11" s="127"/>
      <c r="AH11" s="127"/>
      <c r="AI11" s="210"/>
      <c r="AJ11" s="527"/>
      <c r="AL11" s="135"/>
      <c r="AM11" s="369"/>
      <c r="AN11" s="365"/>
      <c r="AO11" s="365"/>
      <c r="AP11" s="354"/>
      <c r="AQ11" s="354"/>
      <c r="AR11" s="231"/>
      <c r="AS11" s="362"/>
      <c r="AT11" s="158"/>
      <c r="AU11" s="158"/>
      <c r="AV11" s="158"/>
      <c r="AW11" s="158"/>
      <c r="AX11" s="158"/>
      <c r="AY11" s="158"/>
      <c r="AZ11" s="158"/>
      <c r="BA11" s="158"/>
      <c r="BB11" s="158"/>
    </row>
    <row r="12" spans="1:62" s="189" customFormat="1" ht="18" customHeight="1">
      <c r="A12" s="770" t="s">
        <v>37</v>
      </c>
      <c r="B12" s="758"/>
      <c r="C12" s="127"/>
      <c r="D12" s="283"/>
      <c r="E12" s="84"/>
      <c r="F12" s="395"/>
      <c r="G12" s="127"/>
      <c r="H12" s="432"/>
      <c r="I12" s="762" t="s">
        <v>301</v>
      </c>
      <c r="J12" s="282" t="s">
        <v>225</v>
      </c>
      <c r="K12" s="84">
        <v>35</v>
      </c>
      <c r="L12" s="359"/>
      <c r="M12" s="359">
        <f>K12/55</f>
        <v>0.63636363636363635</v>
      </c>
      <c r="N12" s="127"/>
      <c r="O12" s="447"/>
      <c r="P12" s="761" t="s">
        <v>141</v>
      </c>
      <c r="Q12" s="84" t="s">
        <v>142</v>
      </c>
      <c r="R12" s="392">
        <v>55</v>
      </c>
      <c r="S12" s="393">
        <f>R12/40</f>
        <v>1.375</v>
      </c>
      <c r="T12" s="359"/>
      <c r="U12" s="127"/>
      <c r="V12" s="463"/>
      <c r="W12" s="758" t="s">
        <v>185</v>
      </c>
      <c r="X12" s="283" t="s">
        <v>186</v>
      </c>
      <c r="Y12" s="283">
        <v>50</v>
      </c>
      <c r="Z12" s="359"/>
      <c r="AA12" s="359"/>
      <c r="AB12" s="127">
        <f>Y12/100</f>
        <v>0.5</v>
      </c>
      <c r="AC12" s="480"/>
      <c r="AD12" s="776" t="s">
        <v>300</v>
      </c>
      <c r="AE12" s="553" t="s">
        <v>122</v>
      </c>
      <c r="AF12" s="578">
        <v>35</v>
      </c>
      <c r="AG12" s="118"/>
      <c r="AH12" s="118">
        <f>AF12/55</f>
        <v>0.63636363636363635</v>
      </c>
      <c r="AI12" s="127"/>
      <c r="AJ12" s="524"/>
      <c r="AL12" s="158"/>
      <c r="AM12" s="369"/>
      <c r="AN12" s="365"/>
      <c r="AO12" s="366"/>
      <c r="AP12" s="354"/>
      <c r="AQ12" s="354"/>
      <c r="AR12" s="231"/>
      <c r="AS12" s="363"/>
      <c r="AT12" s="158"/>
      <c r="AU12" s="158"/>
      <c r="AV12" s="158"/>
      <c r="AW12" s="158"/>
      <c r="AX12" s="158"/>
      <c r="AY12" s="158"/>
      <c r="AZ12" s="158"/>
      <c r="BA12" s="158"/>
      <c r="BB12" s="158"/>
    </row>
    <row r="13" spans="1:62" s="189" customFormat="1" ht="18" customHeight="1">
      <c r="A13" s="729"/>
      <c r="B13" s="759"/>
      <c r="C13" s="127"/>
      <c r="D13" s="283"/>
      <c r="E13" s="84"/>
      <c r="F13" s="240"/>
      <c r="G13" s="127"/>
      <c r="H13" s="432"/>
      <c r="I13" s="759"/>
      <c r="J13" s="596" t="s">
        <v>333</v>
      </c>
      <c r="K13" s="84">
        <v>25</v>
      </c>
      <c r="L13" s="359"/>
      <c r="M13" s="396"/>
      <c r="N13" s="127">
        <f>K13/100</f>
        <v>0.25</v>
      </c>
      <c r="O13" s="447"/>
      <c r="P13" s="761"/>
      <c r="Q13" s="84"/>
      <c r="R13" s="392"/>
      <c r="S13" s="391"/>
      <c r="T13" s="127"/>
      <c r="U13" s="359"/>
      <c r="V13" s="463"/>
      <c r="W13" s="759"/>
      <c r="X13" s="282" t="s">
        <v>187</v>
      </c>
      <c r="Y13" s="283">
        <v>12</v>
      </c>
      <c r="Z13" s="359"/>
      <c r="AA13" s="127">
        <f>Y13*0.8/35</f>
        <v>0.2742857142857143</v>
      </c>
      <c r="AB13" s="127"/>
      <c r="AC13" s="480"/>
      <c r="AD13" s="776"/>
      <c r="AE13" s="554" t="s">
        <v>231</v>
      </c>
      <c r="AF13" s="578">
        <v>25</v>
      </c>
      <c r="AG13" s="65"/>
      <c r="AH13" s="65"/>
      <c r="AI13" s="127">
        <f>AF13/100</f>
        <v>0.25</v>
      </c>
      <c r="AJ13" s="524"/>
      <c r="AL13" s="158"/>
      <c r="AM13" s="369"/>
      <c r="AN13" s="367"/>
      <c r="AO13" s="365"/>
      <c r="AP13" s="354"/>
      <c r="AQ13" s="354"/>
      <c r="AR13" s="231"/>
      <c r="AS13" s="231"/>
      <c r="AT13" s="158"/>
      <c r="AU13" s="158"/>
      <c r="AV13" s="158"/>
      <c r="AW13" s="158"/>
      <c r="AX13" s="158"/>
      <c r="AY13" s="158"/>
      <c r="AZ13" s="158"/>
      <c r="BA13" s="158"/>
      <c r="BB13" s="158"/>
    </row>
    <row r="14" spans="1:62" s="189" customFormat="1" ht="18" customHeight="1">
      <c r="A14" s="729"/>
      <c r="B14" s="759"/>
      <c r="C14" s="127"/>
      <c r="D14" s="127"/>
      <c r="E14" s="84"/>
      <c r="F14" s="397"/>
      <c r="G14" s="127"/>
      <c r="H14" s="432"/>
      <c r="I14" s="759"/>
      <c r="J14" s="282" t="s">
        <v>334</v>
      </c>
      <c r="K14" s="282">
        <v>12</v>
      </c>
      <c r="L14" s="359"/>
      <c r="M14" s="359">
        <f>K14*0.8/35</f>
        <v>0.2742857142857143</v>
      </c>
      <c r="N14" s="127"/>
      <c r="O14" s="447"/>
      <c r="P14" s="761"/>
      <c r="Q14" s="84"/>
      <c r="R14" s="84"/>
      <c r="S14" s="391"/>
      <c r="T14" s="127"/>
      <c r="U14" s="127"/>
      <c r="V14" s="463"/>
      <c r="W14" s="759"/>
      <c r="X14" s="236" t="s">
        <v>188</v>
      </c>
      <c r="Y14" s="283">
        <v>1</v>
      </c>
      <c r="Z14" s="359"/>
      <c r="AA14" s="359"/>
      <c r="AB14" s="127"/>
      <c r="AC14" s="480"/>
      <c r="AD14" s="776"/>
      <c r="AE14" s="554" t="s">
        <v>277</v>
      </c>
      <c r="AF14" s="578">
        <v>1</v>
      </c>
      <c r="AG14" s="65"/>
      <c r="AH14" s="65"/>
      <c r="AI14" s="127">
        <f>AF14/100</f>
        <v>0.01</v>
      </c>
      <c r="AJ14" s="524"/>
      <c r="AL14" s="158"/>
      <c r="AM14" s="122"/>
      <c r="AN14" s="95"/>
      <c r="AO14" s="356"/>
      <c r="AP14" s="12"/>
      <c r="AQ14" s="12"/>
      <c r="AR14" s="231"/>
      <c r="AS14" s="231"/>
      <c r="AT14" s="158"/>
      <c r="AU14" s="158"/>
      <c r="AV14" s="158"/>
      <c r="AW14" s="158"/>
      <c r="AX14" s="158"/>
      <c r="AY14" s="158"/>
      <c r="AZ14" s="158"/>
      <c r="BA14" s="158"/>
      <c r="BB14" s="158"/>
    </row>
    <row r="15" spans="1:62" s="189" customFormat="1" ht="18" customHeight="1">
      <c r="A15" s="729"/>
      <c r="B15" s="759"/>
      <c r="C15" s="127"/>
      <c r="D15" s="127"/>
      <c r="E15" s="84"/>
      <c r="F15" s="397"/>
      <c r="G15" s="360"/>
      <c r="H15" s="432"/>
      <c r="I15" s="759"/>
      <c r="J15" s="596" t="s">
        <v>197</v>
      </c>
      <c r="K15" s="597" t="s">
        <v>105</v>
      </c>
      <c r="L15" s="360"/>
      <c r="M15" s="127"/>
      <c r="N15" s="360"/>
      <c r="O15" s="447"/>
      <c r="P15" s="761"/>
      <c r="Q15" s="84"/>
      <c r="R15" s="392"/>
      <c r="S15" s="393"/>
      <c r="T15" s="359"/>
      <c r="U15" s="127"/>
      <c r="V15" s="463"/>
      <c r="W15" s="759"/>
      <c r="X15" s="384"/>
      <c r="Y15" s="283"/>
      <c r="Z15" s="360"/>
      <c r="AA15" s="360"/>
      <c r="AB15" s="127"/>
      <c r="AC15" s="480"/>
      <c r="AD15" s="776"/>
      <c r="AE15" s="554" t="s">
        <v>38</v>
      </c>
      <c r="AF15" s="578">
        <v>10</v>
      </c>
      <c r="AG15" s="65"/>
      <c r="AH15" s="65"/>
      <c r="AI15" s="127">
        <f>AF15/100</f>
        <v>0.1</v>
      </c>
      <c r="AJ15" s="524"/>
      <c r="AL15" s="158"/>
      <c r="AM15" s="122"/>
      <c r="AN15" s="123"/>
      <c r="AO15" s="95"/>
      <c r="AP15" s="12"/>
      <c r="AQ15" s="12"/>
      <c r="AR15" s="231"/>
      <c r="AS15" s="231"/>
      <c r="AT15" s="158"/>
      <c r="AU15" s="158"/>
      <c r="AV15" s="158"/>
      <c r="AW15" s="158"/>
      <c r="AX15" s="158"/>
      <c r="AY15" s="158"/>
      <c r="AZ15" s="158"/>
      <c r="BA15" s="158"/>
      <c r="BB15" s="158"/>
    </row>
    <row r="16" spans="1:62" s="189" customFormat="1" ht="18" customHeight="1">
      <c r="A16" s="729"/>
      <c r="B16" s="760"/>
      <c r="C16" s="398"/>
      <c r="D16" s="398"/>
      <c r="E16" s="84"/>
      <c r="F16" s="397"/>
      <c r="G16" s="360"/>
      <c r="H16" s="432"/>
      <c r="I16" s="760"/>
      <c r="J16" s="399"/>
      <c r="K16" s="84"/>
      <c r="L16" s="360"/>
      <c r="M16" s="360"/>
      <c r="N16" s="360"/>
      <c r="O16" s="447"/>
      <c r="P16" s="761"/>
      <c r="Q16" s="241"/>
      <c r="R16" s="133"/>
      <c r="S16" s="391"/>
      <c r="T16" s="360"/>
      <c r="U16" s="360"/>
      <c r="V16" s="463"/>
      <c r="W16" s="760"/>
      <c r="X16" s="283"/>
      <c r="Y16" s="283"/>
      <c r="Z16" s="360"/>
      <c r="AA16" s="360"/>
      <c r="AB16" s="360"/>
      <c r="AC16" s="480"/>
      <c r="AD16" s="777"/>
      <c r="AE16" s="133"/>
      <c r="AF16" s="578"/>
      <c r="AG16" s="65"/>
      <c r="AH16" s="65"/>
      <c r="AI16" s="118"/>
      <c r="AJ16" s="526"/>
      <c r="AL16" s="158"/>
      <c r="AM16" s="122"/>
      <c r="AN16" s="123"/>
      <c r="AO16" s="95"/>
      <c r="AP16" s="12"/>
      <c r="AQ16" s="12"/>
      <c r="AR16" s="231"/>
      <c r="AS16" s="158"/>
      <c r="AT16" s="158"/>
      <c r="AU16" s="158"/>
      <c r="AV16" s="135"/>
      <c r="AW16" s="135"/>
      <c r="AX16" s="135"/>
      <c r="AY16" s="158"/>
      <c r="AZ16" s="158"/>
      <c r="BA16" s="158"/>
      <c r="BB16" s="158"/>
    </row>
    <row r="17" spans="1:62" ht="18" customHeight="1">
      <c r="A17" s="767" t="s">
        <v>50</v>
      </c>
      <c r="B17" s="750"/>
      <c r="C17" s="282"/>
      <c r="D17" s="84"/>
      <c r="E17" s="84"/>
      <c r="F17" s="400"/>
      <c r="G17" s="127"/>
      <c r="H17" s="432"/>
      <c r="I17" s="750" t="s">
        <v>144</v>
      </c>
      <c r="J17" s="282" t="s">
        <v>107</v>
      </c>
      <c r="K17" s="84">
        <v>75</v>
      </c>
      <c r="L17" s="281"/>
      <c r="M17" s="281"/>
      <c r="N17" s="127">
        <f>K17/100</f>
        <v>0.75</v>
      </c>
      <c r="O17" s="447"/>
      <c r="P17" s="750" t="s">
        <v>144</v>
      </c>
      <c r="Q17" s="282" t="s">
        <v>107</v>
      </c>
      <c r="R17" s="84">
        <v>75</v>
      </c>
      <c r="S17" s="391"/>
      <c r="T17" s="401"/>
      <c r="U17" s="127">
        <f>R17/100</f>
        <v>0.75</v>
      </c>
      <c r="V17" s="463"/>
      <c r="W17" s="750" t="s">
        <v>144</v>
      </c>
      <c r="X17" s="282" t="s">
        <v>147</v>
      </c>
      <c r="Y17" s="84">
        <v>75</v>
      </c>
      <c r="Z17" s="281"/>
      <c r="AA17" s="281"/>
      <c r="AB17" s="127">
        <f>Y17/100</f>
        <v>0.75</v>
      </c>
      <c r="AC17" s="480"/>
      <c r="AD17" s="778" t="s">
        <v>144</v>
      </c>
      <c r="AE17" s="147" t="s">
        <v>147</v>
      </c>
      <c r="AF17" s="169">
        <v>75</v>
      </c>
      <c r="AG17" s="210"/>
      <c r="AH17" s="210"/>
      <c r="AI17" s="127">
        <f>AF17/100</f>
        <v>0.75</v>
      </c>
      <c r="AJ17" s="526"/>
      <c r="AL17" s="354"/>
      <c r="AM17" s="122"/>
      <c r="AN17" s="123"/>
      <c r="AO17" s="95"/>
      <c r="AP17" s="12"/>
      <c r="AQ17" s="12"/>
      <c r="AR17" s="231"/>
      <c r="AS17" s="173"/>
      <c r="AT17" s="32"/>
      <c r="AU17" s="12"/>
      <c r="AV17" s="95"/>
      <c r="AW17" s="356"/>
      <c r="AX17" s="180"/>
      <c r="AY17" s="12"/>
      <c r="AZ17" s="173"/>
      <c r="BA17" s="173"/>
      <c r="BB17" s="32"/>
      <c r="BC17" s="12"/>
      <c r="BD17" s="12"/>
      <c r="BE17" s="181"/>
      <c r="BF17" s="32"/>
      <c r="BG17" s="12"/>
      <c r="BH17" s="173"/>
      <c r="BI17" s="181"/>
      <c r="BJ17" s="181"/>
    </row>
    <row r="18" spans="1:62" ht="18" customHeight="1">
      <c r="A18" s="768"/>
      <c r="B18" s="751"/>
      <c r="C18" s="755"/>
      <c r="D18" s="282"/>
      <c r="E18" s="84"/>
      <c r="F18" s="400"/>
      <c r="G18" s="281"/>
      <c r="H18" s="432"/>
      <c r="I18" s="751"/>
      <c r="J18" s="755" t="s">
        <v>108</v>
      </c>
      <c r="K18" s="282"/>
      <c r="L18" s="281"/>
      <c r="M18" s="281"/>
      <c r="N18" s="281"/>
      <c r="O18" s="447"/>
      <c r="P18" s="751"/>
      <c r="Q18" s="755" t="s">
        <v>108</v>
      </c>
      <c r="R18" s="398"/>
      <c r="S18" s="391"/>
      <c r="T18" s="401"/>
      <c r="U18" s="281"/>
      <c r="V18" s="463"/>
      <c r="W18" s="751"/>
      <c r="X18" s="755" t="s">
        <v>108</v>
      </c>
      <c r="Y18" s="84"/>
      <c r="Z18" s="281"/>
      <c r="AA18" s="281"/>
      <c r="AB18" s="281"/>
      <c r="AC18" s="480"/>
      <c r="AD18" s="779"/>
      <c r="AE18" s="799" t="s">
        <v>108</v>
      </c>
      <c r="AF18" s="169"/>
      <c r="AG18" s="210"/>
      <c r="AH18" s="210"/>
      <c r="AI18" s="210"/>
      <c r="AJ18" s="526"/>
      <c r="AL18" s="354"/>
      <c r="AM18" s="122"/>
      <c r="AN18" s="123"/>
      <c r="AO18" s="95"/>
      <c r="AP18" s="12"/>
      <c r="AQ18" s="12"/>
      <c r="AR18" s="231"/>
      <c r="AS18" s="173"/>
      <c r="AT18" s="32"/>
      <c r="AU18" s="372"/>
      <c r="AV18" s="95"/>
      <c r="AW18" s="356"/>
      <c r="AX18" s="356"/>
      <c r="AY18" s="368"/>
      <c r="AZ18" s="231"/>
      <c r="BA18" s="370"/>
      <c r="BB18" s="32"/>
      <c r="BC18" s="31"/>
      <c r="BD18" s="12"/>
      <c r="BE18" s="181"/>
      <c r="BF18" s="32"/>
      <c r="BG18" s="31"/>
      <c r="BH18" s="12"/>
      <c r="BI18" s="181"/>
      <c r="BJ18" s="181"/>
    </row>
    <row r="19" spans="1:62" ht="18" customHeight="1">
      <c r="A19" s="768"/>
      <c r="B19" s="751"/>
      <c r="C19" s="756"/>
      <c r="D19" s="282"/>
      <c r="E19" s="84"/>
      <c r="F19" s="400"/>
      <c r="G19" s="281"/>
      <c r="H19" s="432"/>
      <c r="I19" s="751"/>
      <c r="J19" s="756"/>
      <c r="K19" s="282"/>
      <c r="L19" s="281"/>
      <c r="M19" s="281"/>
      <c r="N19" s="281"/>
      <c r="O19" s="447"/>
      <c r="P19" s="751"/>
      <c r="Q19" s="756"/>
      <c r="R19" s="398"/>
      <c r="S19" s="391"/>
      <c r="T19" s="401"/>
      <c r="U19" s="281"/>
      <c r="V19" s="463"/>
      <c r="W19" s="751"/>
      <c r="X19" s="791"/>
      <c r="Y19" s="282"/>
      <c r="Z19" s="281"/>
      <c r="AA19" s="281"/>
      <c r="AB19" s="281"/>
      <c r="AC19" s="480"/>
      <c r="AD19" s="779"/>
      <c r="AE19" s="800"/>
      <c r="AF19" s="147"/>
      <c r="AG19" s="210"/>
      <c r="AH19" s="210"/>
      <c r="AI19" s="210"/>
      <c r="AJ19" s="526"/>
      <c r="AL19" s="354"/>
      <c r="AM19" s="358"/>
      <c r="AN19" s="43"/>
      <c r="AO19" s="110"/>
      <c r="AP19" s="356"/>
      <c r="AQ19" s="12"/>
      <c r="AR19" s="231"/>
      <c r="AS19" s="173"/>
      <c r="AT19" s="32"/>
      <c r="AU19" s="372"/>
      <c r="AV19" s="95"/>
      <c r="AW19" s="356"/>
      <c r="AX19" s="356"/>
      <c r="AY19" s="368"/>
      <c r="AZ19" s="12"/>
      <c r="BA19" s="370"/>
      <c r="BB19" s="32"/>
      <c r="BC19" s="31"/>
      <c r="BD19" s="12"/>
      <c r="BE19" s="181"/>
      <c r="BF19" s="32"/>
      <c r="BG19" s="31"/>
      <c r="BH19" s="12"/>
      <c r="BI19" s="181"/>
      <c r="BJ19" s="181"/>
    </row>
    <row r="20" spans="1:62" ht="18" customHeight="1">
      <c r="A20" s="768"/>
      <c r="B20" s="751"/>
      <c r="C20" s="756"/>
      <c r="D20" s="282"/>
      <c r="E20" s="84"/>
      <c r="F20" s="400"/>
      <c r="G20" s="281"/>
      <c r="H20" s="432"/>
      <c r="I20" s="751"/>
      <c r="J20" s="756"/>
      <c r="K20" s="282"/>
      <c r="L20" s="281"/>
      <c r="M20" s="281"/>
      <c r="N20" s="281"/>
      <c r="O20" s="447"/>
      <c r="P20" s="751"/>
      <c r="Q20" s="756"/>
      <c r="R20" s="283"/>
      <c r="S20" s="391"/>
      <c r="T20" s="401"/>
      <c r="U20" s="281"/>
      <c r="V20" s="463"/>
      <c r="W20" s="751"/>
      <c r="X20" s="791"/>
      <c r="Y20" s="84"/>
      <c r="Z20" s="281"/>
      <c r="AA20" s="281"/>
      <c r="AB20" s="281"/>
      <c r="AC20" s="480"/>
      <c r="AD20" s="779"/>
      <c r="AE20" s="800"/>
      <c r="AF20" s="169"/>
      <c r="AG20" s="210"/>
      <c r="AH20" s="210"/>
      <c r="AI20" s="210"/>
      <c r="AJ20" s="526"/>
      <c r="AL20" s="354"/>
      <c r="AM20" s="358"/>
      <c r="AN20" s="43"/>
      <c r="AO20" s="110"/>
      <c r="AP20" s="356"/>
      <c r="AQ20" s="368"/>
      <c r="AR20" s="231"/>
      <c r="AS20" s="173"/>
      <c r="AT20" s="32"/>
      <c r="AU20" s="372"/>
      <c r="AV20" s="95"/>
      <c r="AW20" s="356"/>
      <c r="AX20" s="356"/>
      <c r="AY20" s="12"/>
      <c r="AZ20" s="12"/>
      <c r="BA20" s="370"/>
      <c r="BB20" s="32"/>
      <c r="BC20" s="31"/>
      <c r="BD20" s="12"/>
      <c r="BE20" s="181"/>
      <c r="BF20" s="32"/>
      <c r="BG20" s="31"/>
      <c r="BH20" s="173"/>
      <c r="BI20" s="181"/>
      <c r="BJ20" s="181"/>
    </row>
    <row r="21" spans="1:62" ht="18" customHeight="1">
      <c r="A21" s="769"/>
      <c r="B21" s="752"/>
      <c r="C21" s="757"/>
      <c r="D21" s="282"/>
      <c r="E21" s="84"/>
      <c r="F21" s="400"/>
      <c r="G21" s="281"/>
      <c r="H21" s="432"/>
      <c r="I21" s="752"/>
      <c r="J21" s="757"/>
      <c r="K21" s="282"/>
      <c r="L21" s="281"/>
      <c r="M21" s="281"/>
      <c r="N21" s="281"/>
      <c r="O21" s="447"/>
      <c r="P21" s="752"/>
      <c r="Q21" s="757"/>
      <c r="R21" s="283"/>
      <c r="S21" s="391"/>
      <c r="T21" s="401"/>
      <c r="U21" s="281"/>
      <c r="V21" s="463"/>
      <c r="W21" s="752"/>
      <c r="X21" s="792"/>
      <c r="Y21" s="84"/>
      <c r="Z21" s="281"/>
      <c r="AA21" s="281"/>
      <c r="AB21" s="281"/>
      <c r="AC21" s="480"/>
      <c r="AD21" s="780"/>
      <c r="AE21" s="801"/>
      <c r="AF21" s="169"/>
      <c r="AG21" s="210"/>
      <c r="AH21" s="210"/>
      <c r="AI21" s="210"/>
      <c r="AJ21" s="526"/>
      <c r="AL21" s="354"/>
      <c r="AM21" s="358"/>
      <c r="AN21" s="43"/>
      <c r="AO21" s="110"/>
      <c r="AP21" s="356"/>
      <c r="AQ21" s="354"/>
      <c r="AR21" s="231"/>
      <c r="AS21" s="173"/>
      <c r="AT21" s="32"/>
      <c r="AU21" s="372"/>
      <c r="AV21" s="95"/>
      <c r="AW21" s="110"/>
      <c r="AX21" s="356"/>
      <c r="AY21" s="12"/>
      <c r="AZ21" s="12"/>
      <c r="BA21" s="370"/>
      <c r="BB21" s="32"/>
      <c r="BC21" s="31"/>
      <c r="BD21" s="12"/>
      <c r="BE21" s="181"/>
      <c r="BF21" s="32"/>
      <c r="BG21" s="31"/>
      <c r="BH21" s="173"/>
      <c r="BI21" s="181"/>
      <c r="BJ21" s="181"/>
    </row>
    <row r="22" spans="1:62" ht="18" customHeight="1">
      <c r="A22" s="782" t="s">
        <v>39</v>
      </c>
      <c r="B22" s="750"/>
      <c r="C22" s="127"/>
      <c r="D22" s="127"/>
      <c r="E22" s="281"/>
      <c r="F22" s="402"/>
      <c r="G22" s="319"/>
      <c r="H22" s="432"/>
      <c r="I22" s="758" t="s">
        <v>145</v>
      </c>
      <c r="J22" s="84" t="s">
        <v>90</v>
      </c>
      <c r="K22" s="84">
        <v>10</v>
      </c>
      <c r="L22" s="281"/>
      <c r="M22" s="127">
        <f>K22/55</f>
        <v>0.18181818181818182</v>
      </c>
      <c r="N22" s="127"/>
      <c r="O22" s="447"/>
      <c r="P22" s="758" t="s">
        <v>229</v>
      </c>
      <c r="Q22" s="84" t="s">
        <v>158</v>
      </c>
      <c r="R22" s="84">
        <v>35</v>
      </c>
      <c r="S22" s="281"/>
      <c r="T22" s="281"/>
      <c r="U22" s="359">
        <f>R22/100</f>
        <v>0.35</v>
      </c>
      <c r="V22" s="463"/>
      <c r="W22" s="772" t="s">
        <v>148</v>
      </c>
      <c r="X22" s="84" t="s">
        <v>106</v>
      </c>
      <c r="Y22" s="84">
        <v>25</v>
      </c>
      <c r="Z22" s="281"/>
      <c r="AA22" s="281"/>
      <c r="AB22" s="127">
        <f>Y22/100</f>
        <v>0.25</v>
      </c>
      <c r="AC22" s="480"/>
      <c r="AD22" s="762" t="s">
        <v>238</v>
      </c>
      <c r="AE22" s="147" t="s">
        <v>239</v>
      </c>
      <c r="AF22" s="169">
        <v>35</v>
      </c>
      <c r="AG22" s="153"/>
      <c r="AH22" s="361"/>
      <c r="AI22" s="127">
        <f>AF22/100</f>
        <v>0.35</v>
      </c>
      <c r="AJ22" s="526"/>
      <c r="AL22" s="149"/>
      <c r="AM22" s="358"/>
      <c r="AN22" s="354"/>
      <c r="AO22" s="149"/>
      <c r="AP22" s="356"/>
      <c r="AQ22" s="12"/>
      <c r="AR22" s="231"/>
      <c r="AS22" s="173"/>
      <c r="AT22" s="137"/>
      <c r="AU22" s="372"/>
      <c r="AV22" s="95"/>
      <c r="AW22" s="149"/>
      <c r="AX22" s="356"/>
      <c r="AY22" s="12"/>
      <c r="AZ22" s="12"/>
      <c r="BA22" s="370"/>
      <c r="BB22" s="775"/>
      <c r="BC22" s="12"/>
      <c r="BD22" s="12"/>
      <c r="BE22" s="181"/>
      <c r="BF22" s="771"/>
      <c r="BG22" s="13"/>
      <c r="BH22" s="13"/>
      <c r="BI22" s="181"/>
      <c r="BJ22" s="181"/>
    </row>
    <row r="23" spans="1:62" ht="18" customHeight="1">
      <c r="A23" s="782"/>
      <c r="B23" s="751"/>
      <c r="C23" s="127"/>
      <c r="D23" s="127"/>
      <c r="E23" s="389"/>
      <c r="F23" s="281"/>
      <c r="G23" s="281"/>
      <c r="H23" s="432"/>
      <c r="I23" s="759"/>
      <c r="J23" s="282" t="s">
        <v>146</v>
      </c>
      <c r="K23" s="84">
        <v>5</v>
      </c>
      <c r="L23" s="414">
        <f>K23/15</f>
        <v>0.33333333333333331</v>
      </c>
      <c r="M23" s="403"/>
      <c r="N23" s="127"/>
      <c r="O23" s="447"/>
      <c r="P23" s="759"/>
      <c r="Q23" s="282" t="s">
        <v>118</v>
      </c>
      <c r="R23" s="84">
        <v>20</v>
      </c>
      <c r="S23" s="281"/>
      <c r="T23" s="414">
        <f>R23*0.65/35</f>
        <v>0.37142857142857144</v>
      </c>
      <c r="U23" s="281"/>
      <c r="V23" s="463"/>
      <c r="W23" s="773"/>
      <c r="X23" s="282" t="s">
        <v>120</v>
      </c>
      <c r="Y23" s="84" t="s">
        <v>105</v>
      </c>
      <c r="Z23" s="281"/>
      <c r="AA23" s="396"/>
      <c r="AB23" s="281"/>
      <c r="AC23" s="464"/>
      <c r="AD23" s="776"/>
      <c r="AE23" s="410" t="s">
        <v>240</v>
      </c>
      <c r="AF23" s="169">
        <v>15</v>
      </c>
      <c r="AG23" s="153"/>
      <c r="AH23" s="361">
        <f>AF23/55</f>
        <v>0.27272727272727271</v>
      </c>
      <c r="AI23" s="210"/>
      <c r="AJ23" s="528"/>
      <c r="AL23" s="354"/>
      <c r="AM23" s="358"/>
      <c r="AN23" s="354"/>
      <c r="AO23" s="149"/>
      <c r="AP23" s="356"/>
      <c r="AQ23" s="12"/>
      <c r="AR23" s="231"/>
      <c r="AS23" s="173"/>
      <c r="AT23" s="137"/>
      <c r="AU23" s="12"/>
      <c r="AV23" s="356"/>
      <c r="AW23" s="139"/>
      <c r="AX23" s="140"/>
      <c r="AY23" s="12"/>
      <c r="AZ23" s="12"/>
      <c r="BA23" s="173"/>
      <c r="BB23" s="775"/>
      <c r="BC23" s="12"/>
      <c r="BD23" s="12"/>
      <c r="BE23" s="181"/>
      <c r="BF23" s="771"/>
      <c r="BG23" s="173"/>
      <c r="BH23" s="173"/>
      <c r="BI23" s="181"/>
      <c r="BJ23" s="181"/>
    </row>
    <row r="24" spans="1:62" ht="18" customHeight="1">
      <c r="A24" s="782"/>
      <c r="B24" s="751"/>
      <c r="C24" s="127"/>
      <c r="D24" s="127"/>
      <c r="E24" s="281"/>
      <c r="F24" s="281"/>
      <c r="G24" s="127"/>
      <c r="H24" s="432"/>
      <c r="I24" s="759"/>
      <c r="J24" s="282" t="s">
        <v>106</v>
      </c>
      <c r="K24" s="84">
        <v>20</v>
      </c>
      <c r="L24" s="281"/>
      <c r="M24" s="281"/>
      <c r="N24" s="127">
        <f>K24/100</f>
        <v>0.2</v>
      </c>
      <c r="O24" s="447"/>
      <c r="P24" s="759"/>
      <c r="Q24" s="282"/>
      <c r="R24" s="84"/>
      <c r="S24" s="281"/>
      <c r="T24" s="281"/>
      <c r="U24" s="281"/>
      <c r="V24" s="464"/>
      <c r="W24" s="773"/>
      <c r="X24" s="282" t="s">
        <v>149</v>
      </c>
      <c r="Y24" s="84" t="s">
        <v>105</v>
      </c>
      <c r="Z24" s="281"/>
      <c r="AA24" s="281"/>
      <c r="AB24" s="281"/>
      <c r="AC24" s="466"/>
      <c r="AD24" s="776"/>
      <c r="AE24" s="147" t="s">
        <v>201</v>
      </c>
      <c r="AF24" s="169" t="s">
        <v>105</v>
      </c>
      <c r="AG24" s="153"/>
      <c r="AH24" s="117"/>
      <c r="AI24" s="210"/>
      <c r="AJ24" s="528"/>
      <c r="AL24" s="354"/>
      <c r="AM24" s="354"/>
      <c r="AN24" s="354"/>
      <c r="AO24" s="354"/>
      <c r="AP24" s="354"/>
      <c r="AQ24" s="354"/>
      <c r="AR24" s="354"/>
      <c r="AS24" s="173"/>
      <c r="AT24" s="137"/>
      <c r="AU24" s="12"/>
      <c r="AV24" s="95"/>
      <c r="AW24" s="139"/>
      <c r="AX24" s="140"/>
      <c r="AY24" s="12"/>
      <c r="AZ24" s="12"/>
      <c r="BA24" s="173"/>
      <c r="BB24" s="775"/>
      <c r="BC24" s="12"/>
      <c r="BD24" s="12"/>
      <c r="BE24" s="181"/>
      <c r="BF24" s="771"/>
      <c r="BG24" s="12"/>
      <c r="BH24" s="173"/>
      <c r="BI24" s="181"/>
      <c r="BJ24" s="181"/>
    </row>
    <row r="25" spans="1:62" ht="18" customHeight="1">
      <c r="A25" s="782"/>
      <c r="B25" s="751"/>
      <c r="C25" s="241"/>
      <c r="D25" s="241"/>
      <c r="E25" s="281"/>
      <c r="F25" s="281"/>
      <c r="G25" s="281"/>
      <c r="H25" s="433"/>
      <c r="I25" s="759"/>
      <c r="J25" s="360"/>
      <c r="K25" s="360"/>
      <c r="L25" s="281"/>
      <c r="M25" s="281"/>
      <c r="N25" s="281"/>
      <c r="O25" s="448"/>
      <c r="P25" s="759"/>
      <c r="Q25" s="282"/>
      <c r="R25" s="84"/>
      <c r="S25" s="281"/>
      <c r="T25" s="281"/>
      <c r="U25" s="281"/>
      <c r="V25" s="467"/>
      <c r="W25" s="773"/>
      <c r="X25" s="404"/>
      <c r="Y25" s="282"/>
      <c r="Z25" s="281"/>
      <c r="AA25" s="281"/>
      <c r="AB25" s="281"/>
      <c r="AC25" s="466"/>
      <c r="AD25" s="776"/>
      <c r="AE25" s="147"/>
      <c r="AF25" s="151"/>
      <c r="AG25" s="153"/>
      <c r="AH25" s="117"/>
      <c r="AI25" s="210"/>
      <c r="AJ25" s="528"/>
      <c r="AL25" s="354"/>
      <c r="AM25" s="354"/>
      <c r="AN25" s="354"/>
      <c r="AO25" s="95"/>
      <c r="AP25" s="356"/>
      <c r="AQ25" s="354"/>
      <c r="AR25" s="354"/>
      <c r="AS25" s="173"/>
      <c r="AT25" s="137"/>
      <c r="AU25" s="12"/>
      <c r="AV25" s="95"/>
      <c r="AW25" s="139"/>
      <c r="AX25" s="140"/>
      <c r="AY25" s="12"/>
      <c r="AZ25" s="12"/>
      <c r="BA25" s="173"/>
      <c r="BB25" s="775"/>
      <c r="BC25" s="12"/>
      <c r="BD25" s="12"/>
      <c r="BE25" s="181"/>
      <c r="BF25" s="771"/>
      <c r="BG25" s="12"/>
      <c r="BH25" s="13"/>
      <c r="BI25" s="181"/>
      <c r="BJ25" s="181"/>
    </row>
    <row r="26" spans="1:62" ht="18" customHeight="1">
      <c r="A26" s="782"/>
      <c r="B26" s="752"/>
      <c r="C26" s="282"/>
      <c r="D26" s="282"/>
      <c r="E26" s="281"/>
      <c r="F26" s="281"/>
      <c r="G26" s="281"/>
      <c r="H26" s="433"/>
      <c r="I26" s="760"/>
      <c r="J26" s="398"/>
      <c r="K26" s="398"/>
      <c r="L26" s="281"/>
      <c r="M26" s="281"/>
      <c r="N26" s="281"/>
      <c r="O26" s="448"/>
      <c r="P26" s="760"/>
      <c r="Q26" s="282"/>
      <c r="R26" s="84"/>
      <c r="S26" s="281"/>
      <c r="T26" s="281"/>
      <c r="U26" s="281"/>
      <c r="V26" s="467"/>
      <c r="W26" s="774"/>
      <c r="X26" s="404"/>
      <c r="Y26" s="405"/>
      <c r="Z26" s="281"/>
      <c r="AA26" s="281"/>
      <c r="AB26" s="281"/>
      <c r="AC26" s="466"/>
      <c r="AD26" s="777"/>
      <c r="AE26" s="147"/>
      <c r="AF26" s="148"/>
      <c r="AG26" s="153"/>
      <c r="AH26" s="117"/>
      <c r="AI26" s="210"/>
      <c r="AJ26" s="528"/>
      <c r="AL26" s="181"/>
      <c r="AM26" s="354"/>
      <c r="AN26" s="354"/>
      <c r="AO26" s="122"/>
      <c r="AP26" s="110"/>
      <c r="AQ26" s="110"/>
      <c r="AR26" s="354"/>
      <c r="AS26" s="173"/>
      <c r="AT26" s="137"/>
      <c r="AU26" s="12"/>
      <c r="AV26" s="95"/>
      <c r="AW26" s="139"/>
      <c r="AX26" s="140"/>
      <c r="AY26" s="12"/>
      <c r="AZ26" s="12"/>
      <c r="BA26" s="173"/>
      <c r="BB26" s="775"/>
      <c r="BC26" s="12"/>
      <c r="BD26" s="12"/>
      <c r="BE26" s="181"/>
      <c r="BF26" s="771"/>
      <c r="BG26" s="12"/>
      <c r="BH26" s="173"/>
      <c r="BI26" s="181"/>
      <c r="BJ26" s="181"/>
    </row>
    <row r="27" spans="1:62" s="144" customFormat="1" ht="17.5" thickBot="1">
      <c r="A27" s="265" t="s">
        <v>60</v>
      </c>
      <c r="B27" s="353" t="s">
        <v>60</v>
      </c>
      <c r="C27" s="84"/>
      <c r="D27" s="147"/>
      <c r="E27" s="274"/>
      <c r="F27" s="420"/>
      <c r="G27" s="421"/>
      <c r="H27" s="434"/>
      <c r="I27" s="295" t="s">
        <v>48</v>
      </c>
      <c r="J27" s="142" t="s">
        <v>60</v>
      </c>
      <c r="K27" s="52" t="s">
        <v>138</v>
      </c>
      <c r="L27" s="169"/>
      <c r="M27" s="304"/>
      <c r="N27" s="211"/>
      <c r="O27" s="449"/>
      <c r="P27" s="168" t="s">
        <v>13</v>
      </c>
      <c r="Q27" s="169"/>
      <c r="R27" s="110"/>
      <c r="S27" s="211"/>
      <c r="T27" s="211"/>
      <c r="U27" s="211"/>
      <c r="V27" s="468"/>
      <c r="W27" s="201" t="s">
        <v>48</v>
      </c>
      <c r="X27" s="169" t="s">
        <v>124</v>
      </c>
      <c r="Y27" s="52" t="s">
        <v>66</v>
      </c>
      <c r="Z27" s="211"/>
      <c r="AA27" s="211"/>
      <c r="AB27" s="211"/>
      <c r="AC27" s="468"/>
      <c r="AD27" s="537" t="s">
        <v>71</v>
      </c>
      <c r="AE27" s="537"/>
      <c r="AF27" s="52"/>
      <c r="AG27" s="211"/>
      <c r="AH27" s="211"/>
      <c r="AI27" s="211"/>
      <c r="AJ27" s="529"/>
      <c r="AK27" s="149"/>
      <c r="AL27" s="149"/>
      <c r="AM27" s="149"/>
      <c r="AN27" s="149"/>
      <c r="AO27" s="122"/>
      <c r="AP27" s="110"/>
      <c r="AQ27" s="110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</row>
    <row r="28" spans="1:62" ht="18" customHeight="1" thickBot="1">
      <c r="A28" s="276" t="s">
        <v>0</v>
      </c>
      <c r="B28" s="80" t="s">
        <v>0</v>
      </c>
      <c r="C28" s="50"/>
      <c r="D28" s="555"/>
      <c r="E28" s="274"/>
      <c r="F28" s="274"/>
      <c r="G28" s="274"/>
      <c r="H28" s="435"/>
      <c r="I28" s="387" t="s">
        <v>0</v>
      </c>
      <c r="J28" s="50"/>
      <c r="K28" s="82"/>
      <c r="L28" s="50"/>
      <c r="M28" s="305"/>
      <c r="N28" s="274"/>
      <c r="O28" s="450"/>
      <c r="P28" s="80" t="s">
        <v>0</v>
      </c>
      <c r="Q28" s="50">
        <f>月菜單!I4</f>
        <v>0</v>
      </c>
      <c r="R28" s="82" t="s">
        <v>220</v>
      </c>
      <c r="S28" s="274"/>
      <c r="T28" s="274"/>
      <c r="U28" s="274"/>
      <c r="V28" s="469"/>
      <c r="W28" s="80" t="s">
        <v>0</v>
      </c>
      <c r="X28" s="167"/>
      <c r="Y28" s="82"/>
      <c r="Z28" s="212"/>
      <c r="AA28" s="212"/>
      <c r="AB28" s="212"/>
      <c r="AC28" s="469"/>
      <c r="AD28" s="80" t="s">
        <v>0</v>
      </c>
      <c r="AE28" s="806"/>
      <c r="AF28" s="807"/>
      <c r="AG28" s="212" t="s">
        <v>223</v>
      </c>
      <c r="AH28" s="212"/>
      <c r="AI28" s="212"/>
      <c r="AJ28" s="530"/>
      <c r="AL28" s="149"/>
      <c r="AM28" s="111"/>
      <c r="AN28" s="111"/>
      <c r="AO28" s="122"/>
      <c r="AP28" s="149"/>
      <c r="AQ28" s="149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</row>
    <row r="29" spans="1:62" ht="18" customHeight="1">
      <c r="A29" s="785" t="s">
        <v>15</v>
      </c>
      <c r="B29" s="783" t="s">
        <v>49</v>
      </c>
      <c r="C29" s="784"/>
      <c r="D29" s="315"/>
      <c r="E29" s="422">
        <f>SUM(E5:E28)</f>
        <v>0</v>
      </c>
      <c r="F29" s="423">
        <f>SUM(F5:F28)</f>
        <v>0</v>
      </c>
      <c r="G29" s="223">
        <f>SUM(G5:G28)</f>
        <v>0</v>
      </c>
      <c r="H29" s="436"/>
      <c r="I29" s="783" t="s">
        <v>61</v>
      </c>
      <c r="J29" s="784"/>
      <c r="K29" s="227"/>
      <c r="L29" s="229">
        <f>SUM(L5:L28)</f>
        <v>6.583333333333333</v>
      </c>
      <c r="M29" s="229">
        <f>SUM(M5:M28)</f>
        <v>2.9496103896103896</v>
      </c>
      <c r="N29" s="229">
        <f>SUM(N5:N28)</f>
        <v>1.45</v>
      </c>
      <c r="O29" s="451"/>
      <c r="P29" s="783" t="s">
        <v>49</v>
      </c>
      <c r="Q29" s="784"/>
      <c r="R29" s="425"/>
      <c r="S29" s="423">
        <f>SUM(S5:S28)</f>
        <v>7.2638888888888893</v>
      </c>
      <c r="T29" s="423">
        <f>SUM(T5:T28)</f>
        <v>2.5142857142857142</v>
      </c>
      <c r="U29" s="426">
        <f>SUM(U5:U28)</f>
        <v>1.2999999999999998</v>
      </c>
      <c r="V29" s="470"/>
      <c r="W29" s="783" t="s">
        <v>16</v>
      </c>
      <c r="X29" s="784"/>
      <c r="Y29" s="228"/>
      <c r="Z29" s="229">
        <f>SUM(Z5:Z28)</f>
        <v>6</v>
      </c>
      <c r="AA29" s="264">
        <f>SUM(AA5:AA28)</f>
        <v>3.0145454545454546</v>
      </c>
      <c r="AB29" s="223">
        <f>SUM(AB5:AB28)</f>
        <v>1.7</v>
      </c>
      <c r="AC29" s="481"/>
      <c r="AD29" s="783" t="s">
        <v>241</v>
      </c>
      <c r="AE29" s="793"/>
      <c r="AF29" s="224"/>
      <c r="AG29" s="229">
        <f>SUM(AG5:AG28)</f>
        <v>6</v>
      </c>
      <c r="AH29" s="579">
        <f>SUM(AH5:AH28)</f>
        <v>2.7662337662337659</v>
      </c>
      <c r="AI29" s="229">
        <f>SUM(AI5:AI28)</f>
        <v>1.46</v>
      </c>
      <c r="AJ29" s="531"/>
      <c r="AL29" s="149"/>
      <c r="AM29" s="111"/>
      <c r="AN29" s="111"/>
      <c r="AO29" s="122"/>
      <c r="AP29" s="149"/>
      <c r="AQ29" s="149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</row>
    <row r="30" spans="1:62" ht="18" customHeight="1">
      <c r="A30" s="786"/>
      <c r="B30" s="788" t="s">
        <v>51</v>
      </c>
      <c r="C30" s="754"/>
      <c r="D30" s="424">
        <f>E29</f>
        <v>0</v>
      </c>
      <c r="E30" s="325"/>
      <c r="F30" s="325"/>
      <c r="G30" s="213"/>
      <c r="H30" s="437"/>
      <c r="I30" s="788" t="s">
        <v>62</v>
      </c>
      <c r="J30" s="754"/>
      <c r="K30" s="230">
        <f>L29</f>
        <v>6.583333333333333</v>
      </c>
      <c r="L30" s="213"/>
      <c r="M30" s="213"/>
      <c r="N30" s="213"/>
      <c r="O30" s="452"/>
      <c r="P30" s="753" t="s">
        <v>51</v>
      </c>
      <c r="Q30" s="754"/>
      <c r="R30" s="424">
        <f>S29</f>
        <v>7.2638888888888893</v>
      </c>
      <c r="S30" s="325"/>
      <c r="T30" s="325"/>
      <c r="U30" s="325"/>
      <c r="V30" s="471"/>
      <c r="W30" s="753" t="s">
        <v>51</v>
      </c>
      <c r="X30" s="754"/>
      <c r="Y30" s="230">
        <f>Z29</f>
        <v>6</v>
      </c>
      <c r="Z30" s="213"/>
      <c r="AA30" s="213"/>
      <c r="AB30" s="213"/>
      <c r="AC30" s="468"/>
      <c r="AD30" s="753" t="s">
        <v>242</v>
      </c>
      <c r="AE30" s="754"/>
      <c r="AF30" s="230">
        <f>AG29</f>
        <v>6</v>
      </c>
      <c r="AG30" s="213"/>
      <c r="AH30" s="213"/>
      <c r="AI30" s="213"/>
      <c r="AJ30" s="532"/>
      <c r="AL30" s="149"/>
      <c r="AM30" s="111"/>
      <c r="AN30" s="802"/>
      <c r="AO30" s="356"/>
      <c r="AP30" s="356"/>
      <c r="AQ30" s="12"/>
      <c r="AR30" s="231"/>
      <c r="AS30" s="231"/>
      <c r="AT30" s="370"/>
      <c r="AU30" s="354"/>
      <c r="AV30" s="354"/>
      <c r="AW30" s="354"/>
      <c r="AX30" s="354"/>
      <c r="AY30" s="354"/>
      <c r="AZ30" s="354"/>
      <c r="BA30" s="354"/>
      <c r="BB30" s="354"/>
    </row>
    <row r="31" spans="1:62" ht="18" customHeight="1" thickBot="1">
      <c r="A31" s="786"/>
      <c r="B31" s="753" t="s">
        <v>63</v>
      </c>
      <c r="C31" s="754"/>
      <c r="D31" s="340">
        <f>F29</f>
        <v>0</v>
      </c>
      <c r="E31" s="325"/>
      <c r="F31" s="341"/>
      <c r="G31" s="214"/>
      <c r="H31" s="437"/>
      <c r="I31" s="753" t="s">
        <v>63</v>
      </c>
      <c r="J31" s="754"/>
      <c r="K31" s="154">
        <f>M29</f>
        <v>2.9496103896103896</v>
      </c>
      <c r="L31" s="214"/>
      <c r="M31" s="214"/>
      <c r="N31" s="214"/>
      <c r="O31" s="449"/>
      <c r="P31" s="753" t="s">
        <v>44</v>
      </c>
      <c r="Q31" s="754"/>
      <c r="R31" s="340">
        <f>T29</f>
        <v>2.5142857142857142</v>
      </c>
      <c r="S31" s="341"/>
      <c r="T31" s="341"/>
      <c r="U31" s="341"/>
      <c r="V31" s="471"/>
      <c r="W31" s="753" t="s">
        <v>44</v>
      </c>
      <c r="X31" s="754"/>
      <c r="Y31" s="154">
        <f>AA29</f>
        <v>3.0145454545454546</v>
      </c>
      <c r="Z31" s="214"/>
      <c r="AA31" s="214"/>
      <c r="AB31" s="214"/>
      <c r="AC31" s="468"/>
      <c r="AD31" s="753" t="s">
        <v>44</v>
      </c>
      <c r="AE31" s="754"/>
      <c r="AF31" s="154">
        <f>AH29</f>
        <v>2.7662337662337659</v>
      </c>
      <c r="AG31" s="214"/>
      <c r="AH31" s="214"/>
      <c r="AI31" s="214"/>
      <c r="AJ31" s="532"/>
      <c r="AL31" s="149"/>
      <c r="AM31" s="111"/>
      <c r="AN31" s="802"/>
      <c r="AO31" s="95"/>
      <c r="AP31" s="356"/>
      <c r="AQ31" s="12"/>
      <c r="AR31" s="371"/>
      <c r="AS31" s="231"/>
      <c r="AT31" s="370"/>
      <c r="AU31" s="354"/>
      <c r="AV31" s="354"/>
      <c r="AW31" s="354"/>
      <c r="AX31" s="354"/>
      <c r="AY31" s="354"/>
      <c r="AZ31" s="354"/>
      <c r="BA31" s="354"/>
      <c r="BB31" s="354"/>
    </row>
    <row r="32" spans="1:62" ht="18" customHeight="1">
      <c r="A32" s="786"/>
      <c r="B32" s="748" t="s">
        <v>23</v>
      </c>
      <c r="C32" s="749"/>
      <c r="D32" s="340">
        <f>G29</f>
        <v>0</v>
      </c>
      <c r="E32" s="341"/>
      <c r="F32" s="341"/>
      <c r="G32" s="214"/>
      <c r="H32" s="437"/>
      <c r="I32" s="748" t="s">
        <v>23</v>
      </c>
      <c r="J32" s="749"/>
      <c r="K32" s="154">
        <f>N29</f>
        <v>1.45</v>
      </c>
      <c r="L32" s="214"/>
      <c r="M32" s="214"/>
      <c r="N32" s="214"/>
      <c r="O32" s="449"/>
      <c r="P32" s="753" t="s">
        <v>87</v>
      </c>
      <c r="Q32" s="754"/>
      <c r="R32" s="340">
        <f>U29</f>
        <v>1.2999999999999998</v>
      </c>
      <c r="S32" s="418"/>
      <c r="T32" s="341"/>
      <c r="U32" s="341"/>
      <c r="V32" s="471"/>
      <c r="W32" s="753" t="s">
        <v>87</v>
      </c>
      <c r="X32" s="754"/>
      <c r="Y32" s="154">
        <f>AB29</f>
        <v>1.7</v>
      </c>
      <c r="Z32" s="214"/>
      <c r="AA32" s="214"/>
      <c r="AB32" s="214"/>
      <c r="AC32" s="468"/>
      <c r="AD32" s="753" t="s">
        <v>298</v>
      </c>
      <c r="AE32" s="754"/>
      <c r="AF32" s="154">
        <f>AI29</f>
        <v>1.46</v>
      </c>
      <c r="AG32" s="214"/>
      <c r="AH32" s="214"/>
      <c r="AI32" s="214"/>
      <c r="AJ32" s="532"/>
      <c r="AL32" s="149"/>
      <c r="AM32" s="111"/>
      <c r="AN32" s="802"/>
      <c r="AO32" s="95"/>
      <c r="AP32" s="356"/>
      <c r="AQ32" s="12"/>
      <c r="AR32" s="12"/>
      <c r="AS32" s="12"/>
      <c r="AT32" s="370"/>
      <c r="AU32" s="354"/>
      <c r="AV32" s="354"/>
      <c r="AW32" s="354"/>
      <c r="AX32" s="354"/>
      <c r="AY32" s="354"/>
      <c r="AZ32" s="354"/>
      <c r="BA32" s="354"/>
      <c r="BB32" s="354"/>
    </row>
    <row r="33" spans="1:54" ht="18" customHeight="1">
      <c r="A33" s="786"/>
      <c r="B33" s="748" t="s">
        <v>88</v>
      </c>
      <c r="C33" s="749"/>
      <c r="D33" s="83"/>
      <c r="E33" s="215"/>
      <c r="F33" s="215"/>
      <c r="G33" s="215"/>
      <c r="H33" s="437"/>
      <c r="I33" s="748" t="s">
        <v>88</v>
      </c>
      <c r="J33" s="749"/>
      <c r="K33" s="83">
        <v>1</v>
      </c>
      <c r="L33" s="215"/>
      <c r="M33" s="215"/>
      <c r="N33" s="215"/>
      <c r="O33" s="449"/>
      <c r="P33" s="753" t="s">
        <v>88</v>
      </c>
      <c r="Q33" s="754"/>
      <c r="R33" s="344"/>
      <c r="S33" s="343"/>
      <c r="T33" s="343"/>
      <c r="U33" s="343"/>
      <c r="V33" s="471"/>
      <c r="W33" s="753" t="s">
        <v>88</v>
      </c>
      <c r="X33" s="754"/>
      <c r="Y33" s="83">
        <v>1</v>
      </c>
      <c r="Z33" s="215"/>
      <c r="AA33" s="215"/>
      <c r="AB33" s="215"/>
      <c r="AC33" s="468"/>
      <c r="AD33" s="753" t="s">
        <v>299</v>
      </c>
      <c r="AE33" s="754"/>
      <c r="AF33" s="83"/>
      <c r="AG33" s="215"/>
      <c r="AH33" s="215"/>
      <c r="AI33" s="215"/>
      <c r="AJ33" s="532"/>
      <c r="AL33" s="149"/>
      <c r="AM33" s="115"/>
      <c r="AN33" s="802"/>
      <c r="AO33" s="354"/>
      <c r="AP33" s="354"/>
      <c r="AQ33" s="12"/>
      <c r="AR33" s="12"/>
      <c r="AS33" s="12"/>
      <c r="AT33" s="370"/>
      <c r="AU33" s="354"/>
      <c r="AV33" s="354"/>
      <c r="AW33" s="354"/>
      <c r="AX33" s="354"/>
      <c r="AY33" s="354"/>
      <c r="AZ33" s="354"/>
      <c r="BA33" s="354"/>
      <c r="BB33" s="354"/>
    </row>
    <row r="34" spans="1:54" ht="18" customHeight="1">
      <c r="A34" s="786"/>
      <c r="B34" s="746" t="s">
        <v>10</v>
      </c>
      <c r="C34" s="747"/>
      <c r="D34" s="103"/>
      <c r="E34" s="216"/>
      <c r="F34" s="216"/>
      <c r="G34" s="216"/>
      <c r="H34" s="438"/>
      <c r="I34" s="746" t="s">
        <v>10</v>
      </c>
      <c r="J34" s="747"/>
      <c r="K34" s="103"/>
      <c r="L34" s="216"/>
      <c r="M34" s="216"/>
      <c r="N34" s="216"/>
      <c r="O34" s="453"/>
      <c r="P34" s="795" t="s">
        <v>10</v>
      </c>
      <c r="Q34" s="796"/>
      <c r="R34" s="103"/>
      <c r="S34" s="216"/>
      <c r="T34" s="216"/>
      <c r="U34" s="216"/>
      <c r="V34" s="472"/>
      <c r="W34" s="795" t="s">
        <v>10</v>
      </c>
      <c r="X34" s="796"/>
      <c r="Y34" s="103"/>
      <c r="Z34" s="216"/>
      <c r="AA34" s="216"/>
      <c r="AB34" s="216"/>
      <c r="AC34" s="482"/>
      <c r="AD34" s="753" t="s">
        <v>69</v>
      </c>
      <c r="AE34" s="754"/>
      <c r="AF34" s="103"/>
      <c r="AG34" s="216"/>
      <c r="AH34" s="216"/>
      <c r="AI34" s="216"/>
      <c r="AJ34" s="533"/>
      <c r="AL34" s="149"/>
      <c r="AM34" s="149"/>
      <c r="AN34" s="802"/>
      <c r="AO34" s="149"/>
      <c r="AP34" s="149"/>
      <c r="AQ34" s="12"/>
      <c r="AR34" s="12"/>
      <c r="AS34" s="12"/>
      <c r="AT34" s="370"/>
      <c r="AU34" s="354"/>
      <c r="AV34" s="354"/>
      <c r="AW34" s="354"/>
      <c r="AX34" s="354"/>
      <c r="AY34" s="354"/>
      <c r="AZ34" s="354"/>
      <c r="BA34" s="354"/>
      <c r="BB34" s="354"/>
    </row>
    <row r="35" spans="1:54" s="33" customFormat="1" ht="18" customHeight="1">
      <c r="A35" s="786"/>
      <c r="B35" s="749" t="s">
        <v>9</v>
      </c>
      <c r="C35" s="781"/>
      <c r="D35" s="93" t="s">
        <v>367</v>
      </c>
      <c r="E35" s="217"/>
      <c r="F35" s="217"/>
      <c r="G35" s="217"/>
      <c r="H35" s="439"/>
      <c r="I35" s="749" t="s">
        <v>9</v>
      </c>
      <c r="J35" s="781"/>
      <c r="K35" s="93" t="s">
        <v>103</v>
      </c>
      <c r="L35" s="217"/>
      <c r="M35" s="217"/>
      <c r="N35" s="217"/>
      <c r="O35" s="454"/>
      <c r="P35" s="753" t="s">
        <v>9</v>
      </c>
      <c r="Q35" s="754"/>
      <c r="R35" s="93" t="s">
        <v>104</v>
      </c>
      <c r="S35" s="217"/>
      <c r="T35" s="416"/>
      <c r="U35" s="217"/>
      <c r="V35" s="473"/>
      <c r="W35" s="794" t="s">
        <v>9</v>
      </c>
      <c r="X35" s="749"/>
      <c r="Y35" s="93" t="s">
        <v>53</v>
      </c>
      <c r="Z35" s="217"/>
      <c r="AA35" s="217"/>
      <c r="AB35" s="217"/>
      <c r="AC35" s="473"/>
      <c r="AD35" s="794" t="s">
        <v>70</v>
      </c>
      <c r="AE35" s="749"/>
      <c r="AF35" s="93">
        <v>2.5</v>
      </c>
      <c r="AG35" s="217"/>
      <c r="AH35" s="217"/>
      <c r="AI35" s="217"/>
      <c r="AJ35" s="5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</row>
    <row r="36" spans="1:54" s="33" customFormat="1" ht="18" customHeight="1" thickBot="1">
      <c r="A36" s="787"/>
      <c r="B36" s="789" t="s">
        <v>52</v>
      </c>
      <c r="C36" s="790"/>
      <c r="D36" s="92">
        <f>D30*70+D31*75+D32*25+D33*60+D34*120+D35*45</f>
        <v>0</v>
      </c>
      <c r="E36" s="218"/>
      <c r="F36" s="218"/>
      <c r="G36" s="218"/>
      <c r="H36" s="440"/>
      <c r="I36" s="789" t="s">
        <v>52</v>
      </c>
      <c r="J36" s="790"/>
      <c r="K36" s="92">
        <f>K30*70+K31*75+K32*25+K33*60+K34*120+K35*45</f>
        <v>890.80411255411252</v>
      </c>
      <c r="L36" s="218"/>
      <c r="M36" s="218"/>
      <c r="N36" s="218"/>
      <c r="O36" s="455"/>
      <c r="P36" s="797" t="s">
        <v>52</v>
      </c>
      <c r="Q36" s="798"/>
      <c r="R36" s="92">
        <f>R30*70+R31*75+R32*25+R33*60+R34*120+R35*45</f>
        <v>842.04365079365084</v>
      </c>
      <c r="S36" s="218"/>
      <c r="T36" s="218"/>
      <c r="U36" s="218"/>
      <c r="V36" s="474"/>
      <c r="W36" s="810" t="s">
        <v>52</v>
      </c>
      <c r="X36" s="790"/>
      <c r="Y36" s="92">
        <f>Y30*70+Y31*75+Y32*25+Y33*60+Y34*120+Y35*45</f>
        <v>861.09090909090912</v>
      </c>
      <c r="Z36" s="218"/>
      <c r="AA36" s="218"/>
      <c r="AB36" s="218"/>
      <c r="AC36" s="483"/>
      <c r="AD36" s="808" t="s">
        <v>81</v>
      </c>
      <c r="AE36" s="809"/>
      <c r="AF36" s="92">
        <f>AF30*70+AF31*75+AF32*25+AF33*60+AF34*120+AF35*45</f>
        <v>776.46753246753246</v>
      </c>
      <c r="AG36" s="218"/>
      <c r="AH36" s="218"/>
      <c r="AI36" s="218"/>
      <c r="AJ36" s="535"/>
    </row>
    <row r="37" spans="1:54" s="33" customFormat="1" ht="27" customHeight="1">
      <c r="A37" s="34" t="s">
        <v>24</v>
      </c>
      <c r="B37" s="141" t="s">
        <v>52</v>
      </c>
      <c r="C37" s="141"/>
      <c r="D37" s="34"/>
      <c r="E37" s="34"/>
      <c r="F37" s="34"/>
      <c r="G37" s="34"/>
      <c r="H37" s="441"/>
      <c r="I37" s="33" t="s">
        <v>25</v>
      </c>
      <c r="K37" s="34" t="s">
        <v>26</v>
      </c>
      <c r="L37" s="34"/>
      <c r="M37" s="34"/>
      <c r="N37" s="34"/>
      <c r="O37" s="456"/>
      <c r="P37" s="34" t="s">
        <v>27</v>
      </c>
      <c r="Q37" s="34"/>
      <c r="R37" s="34"/>
      <c r="S37" s="34"/>
      <c r="T37" s="34"/>
      <c r="U37" s="34"/>
      <c r="V37" s="475"/>
      <c r="W37" s="34"/>
      <c r="Y37" s="33" t="s">
        <v>28</v>
      </c>
      <c r="Z37" s="34"/>
      <c r="AA37" s="34"/>
      <c r="AB37" s="34"/>
      <c r="AC37" s="484"/>
      <c r="AG37" s="34"/>
      <c r="AH37" s="34"/>
      <c r="AI37" s="34"/>
      <c r="AJ37" s="441"/>
    </row>
    <row r="38" spans="1:54" s="35" customFormat="1" ht="18" customHeight="1">
      <c r="A38" s="709" t="s">
        <v>45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197"/>
      <c r="M38" s="197"/>
      <c r="N38" s="197"/>
      <c r="O38" s="442"/>
      <c r="P38" s="57"/>
      <c r="Q38" s="57"/>
      <c r="R38" s="57"/>
      <c r="S38" s="200"/>
      <c r="T38" s="200"/>
      <c r="U38" s="200"/>
      <c r="V38" s="476"/>
      <c r="W38" s="57"/>
      <c r="X38" s="55"/>
      <c r="Y38" s="55"/>
      <c r="Z38" s="200"/>
      <c r="AA38" s="200"/>
      <c r="AB38" s="200"/>
      <c r="AC38" s="485"/>
      <c r="AG38" s="200"/>
      <c r="AH38" s="200"/>
      <c r="AI38" s="200"/>
      <c r="AJ38" s="496"/>
    </row>
    <row r="39" spans="1:54" s="37" customFormat="1" ht="18" customHeight="1">
      <c r="A39" s="725" t="s">
        <v>12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5"/>
      <c r="Y39" s="36"/>
      <c r="Z39" s="36"/>
      <c r="AA39" s="36"/>
      <c r="AB39" s="36"/>
      <c r="AC39" s="486"/>
      <c r="AG39" s="36"/>
      <c r="AH39" s="36"/>
      <c r="AI39" s="36"/>
      <c r="AJ39" s="497"/>
    </row>
    <row r="40" spans="1:54" s="37" customFormat="1" ht="18" customHeight="1">
      <c r="A40" s="58" t="s">
        <v>11</v>
      </c>
      <c r="B40" s="58"/>
      <c r="C40" s="58"/>
      <c r="D40" s="36"/>
      <c r="E40" s="36"/>
      <c r="F40" s="36"/>
      <c r="G40" s="36"/>
      <c r="H40" s="442"/>
      <c r="I40" s="39"/>
      <c r="J40" s="39"/>
      <c r="K40" s="58"/>
      <c r="L40" s="36"/>
      <c r="M40" s="36"/>
      <c r="N40" s="36"/>
      <c r="O40" s="457"/>
      <c r="P40" s="39"/>
      <c r="Q40" s="39"/>
      <c r="R40" s="39"/>
      <c r="S40" s="36"/>
      <c r="T40" s="36"/>
      <c r="U40" s="36"/>
      <c r="V40" s="477"/>
      <c r="W40" s="40"/>
      <c r="X40" s="36"/>
      <c r="Y40" s="36"/>
      <c r="Z40" s="36"/>
      <c r="AA40" s="36"/>
      <c r="AB40" s="36"/>
      <c r="AC40" s="486"/>
      <c r="AG40" s="36"/>
      <c r="AH40" s="36"/>
      <c r="AI40" s="36"/>
      <c r="AJ40" s="497"/>
    </row>
    <row r="41" spans="1:54">
      <c r="A41" s="354"/>
      <c r="B41" s="354"/>
      <c r="C41" s="354"/>
      <c r="D41" s="354"/>
      <c r="E41" s="354"/>
      <c r="F41" s="354"/>
      <c r="G41" s="354"/>
      <c r="H41" s="443"/>
      <c r="I41" s="803"/>
      <c r="J41" s="248"/>
      <c r="K41" s="377"/>
      <c r="L41" s="378"/>
      <c r="M41" s="378"/>
      <c r="N41" s="231"/>
      <c r="O41" s="458"/>
      <c r="P41" s="149"/>
      <c r="Q41" s="43"/>
      <c r="R41" s="354"/>
      <c r="S41" s="354"/>
      <c r="T41" s="354"/>
      <c r="U41" s="354"/>
      <c r="V41" s="478"/>
      <c r="W41" s="354"/>
      <c r="X41" s="354"/>
      <c r="Y41" s="354"/>
      <c r="Z41" s="354"/>
      <c r="AA41" s="354"/>
      <c r="AB41" s="354"/>
      <c r="AC41" s="478"/>
      <c r="AD41" s="354"/>
    </row>
    <row r="42" spans="1:54">
      <c r="A42" s="354"/>
      <c r="B42" s="354"/>
      <c r="C42" s="354"/>
      <c r="D42" s="354"/>
      <c r="E42" s="354"/>
      <c r="F42" s="354"/>
      <c r="G42" s="354"/>
      <c r="H42" s="443"/>
      <c r="I42" s="804"/>
      <c r="J42" s="248"/>
      <c r="K42" s="377"/>
      <c r="L42" s="378"/>
      <c r="M42" s="378"/>
      <c r="N42" s="231"/>
      <c r="O42" s="458"/>
      <c r="P42" s="149"/>
      <c r="Q42" s="43"/>
      <c r="R42" s="354"/>
      <c r="S42" s="354"/>
      <c r="T42" s="354"/>
      <c r="U42" s="354"/>
      <c r="V42" s="478"/>
      <c r="W42" s="802"/>
      <c r="X42" s="355"/>
      <c r="Y42" s="356"/>
      <c r="Z42" s="385"/>
      <c r="AA42" s="385"/>
      <c r="AB42" s="43"/>
      <c r="AC42" s="487"/>
      <c r="AD42" s="354"/>
    </row>
    <row r="43" spans="1:54">
      <c r="A43" s="354"/>
      <c r="B43" s="802"/>
      <c r="C43" s="95"/>
      <c r="D43" s="95"/>
      <c r="E43" s="356"/>
      <c r="F43" s="43"/>
      <c r="G43" s="231"/>
      <c r="H43" s="444"/>
      <c r="I43" s="804"/>
      <c r="J43" s="248"/>
      <c r="K43" s="377"/>
      <c r="L43" s="378"/>
      <c r="M43" s="378"/>
      <c r="N43" s="231"/>
      <c r="O43" s="458"/>
      <c r="P43" s="149"/>
      <c r="Q43" s="43"/>
      <c r="R43" s="354"/>
      <c r="S43" s="354"/>
      <c r="T43" s="354"/>
      <c r="U43" s="354"/>
      <c r="V43" s="478"/>
      <c r="W43" s="805"/>
      <c r="X43" s="355"/>
      <c r="Y43" s="356"/>
      <c r="Z43" s="385"/>
      <c r="AA43" s="385"/>
      <c r="AB43" s="43"/>
      <c r="AC43" s="488"/>
      <c r="AD43" s="354"/>
    </row>
    <row r="44" spans="1:54">
      <c r="A44" s="354"/>
      <c r="B44" s="802"/>
      <c r="C44" s="95"/>
      <c r="D44" s="356"/>
      <c r="E44" s="356"/>
      <c r="F44" s="231"/>
      <c r="G44" s="231"/>
      <c r="H44" s="444"/>
      <c r="I44" s="804"/>
      <c r="J44" s="379"/>
      <c r="K44" s="379"/>
      <c r="L44" s="378"/>
      <c r="M44" s="378"/>
      <c r="N44" s="378"/>
      <c r="O44" s="459"/>
      <c r="P44" s="149"/>
      <c r="Q44" s="43"/>
      <c r="R44" s="354"/>
      <c r="S44" s="354"/>
      <c r="T44" s="354"/>
      <c r="U44" s="354"/>
      <c r="V44" s="478"/>
      <c r="W44" s="805"/>
      <c r="X44" s="95"/>
      <c r="Y44" s="356"/>
      <c r="Z44" s="385"/>
      <c r="AA44" s="385"/>
      <c r="AB44" s="385"/>
      <c r="AC44" s="489"/>
      <c r="AD44" s="354"/>
    </row>
    <row r="45" spans="1:54">
      <c r="A45" s="354"/>
      <c r="B45" s="802"/>
      <c r="C45" s="95"/>
      <c r="D45" s="356"/>
      <c r="E45" s="356"/>
      <c r="F45" s="43"/>
      <c r="G45" s="231"/>
      <c r="H45" s="444"/>
      <c r="I45" s="804"/>
      <c r="J45" s="379"/>
      <c r="K45" s="379"/>
      <c r="L45" s="378"/>
      <c r="M45" s="378"/>
      <c r="N45" s="378"/>
      <c r="O45" s="459"/>
      <c r="P45" s="149"/>
      <c r="Q45" s="43"/>
      <c r="R45" s="354"/>
      <c r="S45" s="354"/>
      <c r="T45" s="354"/>
      <c r="U45" s="354"/>
      <c r="V45" s="478"/>
      <c r="W45" s="805"/>
      <c r="X45" s="126"/>
      <c r="Y45" s="356"/>
      <c r="Z45" s="385"/>
      <c r="AA45" s="385"/>
      <c r="AB45" s="385"/>
      <c r="AC45" s="490"/>
      <c r="AD45" s="354"/>
    </row>
    <row r="46" spans="1:54">
      <c r="A46" s="354"/>
      <c r="B46" s="802"/>
      <c r="C46" s="95"/>
      <c r="D46" s="356"/>
      <c r="E46" s="356"/>
      <c r="F46" s="231"/>
      <c r="G46" s="231"/>
      <c r="H46" s="444"/>
      <c r="I46" s="149"/>
      <c r="J46" s="110"/>
      <c r="K46" s="149"/>
      <c r="L46" s="149"/>
      <c r="M46" s="149"/>
      <c r="N46" s="149"/>
      <c r="O46" s="443"/>
      <c r="P46" s="149"/>
      <c r="Q46" s="43"/>
      <c r="R46" s="354"/>
      <c r="S46" s="354"/>
      <c r="T46" s="354"/>
      <c r="U46" s="354"/>
      <c r="V46" s="478"/>
      <c r="W46" s="805"/>
      <c r="X46" s="126"/>
      <c r="Y46" s="355"/>
      <c r="Z46" s="385"/>
      <c r="AA46" s="385"/>
      <c r="AB46" s="385"/>
      <c r="AC46" s="490"/>
      <c r="AD46" s="354"/>
    </row>
    <row r="47" spans="1:54">
      <c r="A47" s="354"/>
      <c r="B47" s="802"/>
      <c r="C47" s="110"/>
      <c r="D47" s="356"/>
      <c r="E47" s="356"/>
      <c r="F47" s="354"/>
      <c r="G47" s="354"/>
      <c r="H47" s="444"/>
      <c r="I47" s="149"/>
      <c r="J47" s="110"/>
      <c r="K47" s="149"/>
      <c r="L47" s="149"/>
      <c r="M47" s="149"/>
      <c r="N47" s="149"/>
      <c r="O47" s="443"/>
      <c r="P47" s="149"/>
      <c r="Q47" s="43"/>
      <c r="R47" s="354"/>
      <c r="S47" s="354"/>
      <c r="T47" s="354"/>
      <c r="U47" s="354"/>
      <c r="V47" s="478"/>
      <c r="W47" s="354"/>
      <c r="X47" s="354"/>
      <c r="Y47" s="354"/>
      <c r="Z47" s="354"/>
      <c r="AA47" s="354"/>
      <c r="AB47" s="354"/>
      <c r="AC47" s="478"/>
      <c r="AD47" s="354"/>
    </row>
    <row r="48" spans="1:54">
      <c r="A48" s="354"/>
      <c r="B48" s="354"/>
      <c r="C48" s="354"/>
      <c r="D48" s="354"/>
      <c r="E48" s="354"/>
      <c r="F48" s="354"/>
      <c r="G48" s="354"/>
      <c r="H48" s="443"/>
      <c r="I48" s="149"/>
      <c r="J48" s="110"/>
      <c r="K48" s="149"/>
      <c r="L48" s="149"/>
      <c r="M48" s="149"/>
      <c r="N48" s="149"/>
      <c r="O48" s="443"/>
      <c r="P48" s="149"/>
      <c r="Q48" s="43"/>
      <c r="R48" s="354"/>
      <c r="S48" s="354"/>
      <c r="T48" s="354"/>
      <c r="U48" s="354"/>
      <c r="V48" s="478"/>
      <c r="W48" s="354"/>
      <c r="X48" s="354"/>
      <c r="Y48" s="354"/>
      <c r="Z48" s="354"/>
      <c r="AA48" s="354"/>
      <c r="AB48" s="354"/>
      <c r="AC48" s="478"/>
      <c r="AD48" s="354"/>
    </row>
    <row r="49" spans="2:2" ht="21.5">
      <c r="B49" s="14"/>
    </row>
    <row r="50" spans="2:2" ht="21.5">
      <c r="B50" s="14"/>
    </row>
    <row r="51" spans="2:2">
      <c r="B51" s="181"/>
    </row>
    <row r="66" spans="11:17">
      <c r="K66" s="300"/>
      <c r="L66" s="142"/>
      <c r="M66" s="52"/>
      <c r="N66" s="211"/>
      <c r="O66" s="460"/>
      <c r="P66" s="211"/>
      <c r="Q66" s="47"/>
    </row>
  </sheetData>
  <mergeCells count="98">
    <mergeCell ref="AD7:AD11"/>
    <mergeCell ref="AD12:AD16"/>
    <mergeCell ref="AE18:AE21"/>
    <mergeCell ref="B43:B47"/>
    <mergeCell ref="AN30:AN34"/>
    <mergeCell ref="I41:I45"/>
    <mergeCell ref="W42:W46"/>
    <mergeCell ref="AE28:AF28"/>
    <mergeCell ref="AD36:AE36"/>
    <mergeCell ref="AD33:AE33"/>
    <mergeCell ref="AD32:AE32"/>
    <mergeCell ref="AD35:AE35"/>
    <mergeCell ref="W32:X32"/>
    <mergeCell ref="AD34:AE34"/>
    <mergeCell ref="W36:X36"/>
    <mergeCell ref="A39:X39"/>
    <mergeCell ref="W33:X33"/>
    <mergeCell ref="A38:K38"/>
    <mergeCell ref="AD31:AE31"/>
    <mergeCell ref="X18:X21"/>
    <mergeCell ref="AD30:AE30"/>
    <mergeCell ref="AD29:AE29"/>
    <mergeCell ref="W31:X31"/>
    <mergeCell ref="W29:X29"/>
    <mergeCell ref="W30:X30"/>
    <mergeCell ref="W35:X35"/>
    <mergeCell ref="P34:Q34"/>
    <mergeCell ref="P35:Q35"/>
    <mergeCell ref="W34:X34"/>
    <mergeCell ref="P36:Q36"/>
    <mergeCell ref="P33:Q33"/>
    <mergeCell ref="B36:C36"/>
    <mergeCell ref="B35:C35"/>
    <mergeCell ref="A22:A26"/>
    <mergeCell ref="I29:J29"/>
    <mergeCell ref="P29:Q29"/>
    <mergeCell ref="A29:A36"/>
    <mergeCell ref="B29:C29"/>
    <mergeCell ref="B30:C30"/>
    <mergeCell ref="I30:J30"/>
    <mergeCell ref="P32:Q32"/>
    <mergeCell ref="P30:Q30"/>
    <mergeCell ref="P31:Q31"/>
    <mergeCell ref="P22:P26"/>
    <mergeCell ref="I36:J36"/>
    <mergeCell ref="I35:J35"/>
    <mergeCell ref="B32:C32"/>
    <mergeCell ref="B33:C33"/>
    <mergeCell ref="BF22:BF26"/>
    <mergeCell ref="W22:W26"/>
    <mergeCell ref="BB22:BB26"/>
    <mergeCell ref="AD22:AD26"/>
    <mergeCell ref="AD17:AD21"/>
    <mergeCell ref="A7:A11"/>
    <mergeCell ref="W17:W21"/>
    <mergeCell ref="B5:B6"/>
    <mergeCell ref="B7:B11"/>
    <mergeCell ref="B12:B16"/>
    <mergeCell ref="B17:B21"/>
    <mergeCell ref="C18:C21"/>
    <mergeCell ref="W7:W11"/>
    <mergeCell ref="W12:W16"/>
    <mergeCell ref="A17:A21"/>
    <mergeCell ref="A12:A16"/>
    <mergeCell ref="P5:P6"/>
    <mergeCell ref="P7:P11"/>
    <mergeCell ref="P12:P16"/>
    <mergeCell ref="P17:P21"/>
    <mergeCell ref="Q18:Q21"/>
    <mergeCell ref="B34:C34"/>
    <mergeCell ref="I32:J32"/>
    <mergeCell ref="D3:H3"/>
    <mergeCell ref="B22:B26"/>
    <mergeCell ref="B31:C31"/>
    <mergeCell ref="I31:J31"/>
    <mergeCell ref="J18:J21"/>
    <mergeCell ref="I22:I26"/>
    <mergeCell ref="I7:I11"/>
    <mergeCell ref="I12:I16"/>
    <mergeCell ref="I17:I21"/>
    <mergeCell ref="I34:J34"/>
    <mergeCell ref="I33:J33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B3:C3"/>
    <mergeCell ref="I5:I6"/>
    <mergeCell ref="I3:J3"/>
    <mergeCell ref="K3:O3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48"/>
  <sheetViews>
    <sheetView zoomScale="80" zoomScaleNormal="80" workbookViewId="0">
      <selection sqref="A1:AJ1"/>
    </sheetView>
  </sheetViews>
  <sheetFormatPr defaultColWidth="8.90625" defaultRowHeight="17"/>
  <cols>
    <col min="1" max="1" width="8.90625" style="4"/>
    <col min="2" max="2" width="9.453125" style="4" customWidth="1"/>
    <col min="3" max="3" width="10.6328125" style="4" customWidth="1"/>
    <col min="4" max="4" width="8.36328125" style="4" customWidth="1"/>
    <col min="5" max="7" width="5.6328125" style="4" hidden="1" customWidth="1"/>
    <col min="8" max="8" width="5.6328125" style="430" customWidth="1"/>
    <col min="9" max="9" width="9.6328125" style="4" customWidth="1"/>
    <col min="10" max="10" width="10.6328125" style="4" customWidth="1"/>
    <col min="11" max="11" width="8.453125" style="4" customWidth="1"/>
    <col min="12" max="14" width="5.6328125" style="4" hidden="1" customWidth="1"/>
    <col min="15" max="15" width="5.6328125" style="4" customWidth="1"/>
    <col min="16" max="16" width="10.36328125" style="4" customWidth="1"/>
    <col min="17" max="17" width="10.6328125" style="4" customWidth="1"/>
    <col min="18" max="18" width="8.36328125" style="4" customWidth="1"/>
    <col min="19" max="21" width="5.6328125" style="4" hidden="1" customWidth="1"/>
    <col min="22" max="22" width="5.6328125" style="479" customWidth="1"/>
    <col min="23" max="23" width="9.6328125" style="4" customWidth="1"/>
    <col min="24" max="24" width="10.90625" style="4" customWidth="1"/>
    <col min="25" max="25" width="8.36328125" style="4" customWidth="1"/>
    <col min="26" max="28" width="5.6328125" style="4" hidden="1" customWidth="1"/>
    <col min="29" max="29" width="5.6328125" style="479" customWidth="1"/>
    <col min="30" max="30" width="9.6328125" style="4" customWidth="1"/>
    <col min="31" max="31" width="10.6328125" style="4" customWidth="1"/>
    <col min="32" max="32" width="8.36328125" style="4" customWidth="1"/>
    <col min="33" max="35" width="5.6328125" style="4" hidden="1" customWidth="1"/>
    <col min="36" max="36" width="5.6328125" style="479" customWidth="1"/>
    <col min="37" max="16384" width="8.90625" style="4"/>
  </cols>
  <sheetData>
    <row r="1" spans="1:62" ht="21" customHeight="1">
      <c r="A1" s="726" t="s">
        <v>402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182"/>
      <c r="AL1" s="182"/>
      <c r="AM1" s="182"/>
      <c r="AN1" s="182"/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D1" s="623"/>
      <c r="BE1" s="623"/>
      <c r="BF1" s="623"/>
      <c r="BG1" s="623"/>
      <c r="BH1" s="623"/>
      <c r="BI1" s="623"/>
      <c r="BJ1" s="623"/>
    </row>
    <row r="2" spans="1:62" ht="21" customHeight="1" thickBot="1">
      <c r="A2" s="183" t="s">
        <v>371</v>
      </c>
      <c r="B2" s="9"/>
      <c r="C2" s="143"/>
      <c r="I2" s="9"/>
      <c r="J2" s="9"/>
      <c r="K2" s="9"/>
      <c r="O2" s="9"/>
      <c r="P2" s="9"/>
      <c r="Q2" s="9"/>
      <c r="R2" s="9"/>
      <c r="V2" s="461"/>
      <c r="W2" s="727" t="s">
        <v>6</v>
      </c>
      <c r="X2" s="728"/>
      <c r="Y2" s="728"/>
      <c r="AC2" s="461"/>
      <c r="AD2" s="727" t="s">
        <v>8</v>
      </c>
      <c r="AE2" s="727"/>
      <c r="AF2" s="727"/>
      <c r="AJ2" s="461"/>
      <c r="AK2" s="184"/>
      <c r="AL2" s="185"/>
      <c r="AM2" s="235"/>
      <c r="AN2" s="31"/>
      <c r="AO2" s="173"/>
      <c r="AP2" s="184"/>
      <c r="AQ2" s="184"/>
      <c r="AR2" s="184"/>
      <c r="AS2" s="623"/>
      <c r="AT2" s="623"/>
    </row>
    <row r="3" spans="1:62" s="170" customFormat="1" ht="24" customHeight="1" thickBot="1">
      <c r="A3" s="48" t="s">
        <v>77</v>
      </c>
      <c r="B3" s="823">
        <v>45206</v>
      </c>
      <c r="C3" s="823"/>
      <c r="D3" s="828" t="s">
        <v>372</v>
      </c>
      <c r="E3" s="829"/>
      <c r="F3" s="829"/>
      <c r="G3" s="829"/>
      <c r="H3" s="830"/>
      <c r="I3" s="822">
        <v>45207</v>
      </c>
      <c r="J3" s="823"/>
      <c r="K3" s="828" t="s">
        <v>79</v>
      </c>
      <c r="L3" s="829"/>
      <c r="M3" s="829"/>
      <c r="N3" s="829"/>
      <c r="O3" s="829"/>
      <c r="P3" s="822" t="s">
        <v>260</v>
      </c>
      <c r="Q3" s="823"/>
      <c r="R3" s="824" t="s">
        <v>78</v>
      </c>
      <c r="S3" s="825"/>
      <c r="T3" s="825"/>
      <c r="U3" s="825"/>
      <c r="V3" s="826"/>
      <c r="W3" s="823">
        <v>45209</v>
      </c>
      <c r="X3" s="827"/>
      <c r="Y3" s="828" t="s">
        <v>80</v>
      </c>
      <c r="Z3" s="829"/>
      <c r="AA3" s="829"/>
      <c r="AB3" s="829"/>
      <c r="AC3" s="830"/>
      <c r="AD3" s="822">
        <v>45210</v>
      </c>
      <c r="AE3" s="823"/>
      <c r="AF3" s="831" t="s">
        <v>42</v>
      </c>
      <c r="AG3" s="832"/>
      <c r="AH3" s="832"/>
      <c r="AI3" s="832"/>
      <c r="AJ3" s="833"/>
      <c r="AK3" s="634"/>
      <c r="AL3" s="635"/>
      <c r="AM3" s="235"/>
      <c r="AN3" s="31"/>
      <c r="AO3" s="173"/>
      <c r="AP3" s="630"/>
      <c r="AQ3" s="630"/>
      <c r="AR3" s="173"/>
      <c r="AS3" s="173"/>
      <c r="AT3" s="173"/>
    </row>
    <row r="4" spans="1:62">
      <c r="A4" s="696" t="s">
        <v>34</v>
      </c>
      <c r="B4" s="694" t="s">
        <v>373</v>
      </c>
      <c r="C4" s="46" t="s">
        <v>43</v>
      </c>
      <c r="D4" s="46" t="s">
        <v>374</v>
      </c>
      <c r="E4" s="272" t="s">
        <v>100</v>
      </c>
      <c r="F4" s="272" t="s">
        <v>101</v>
      </c>
      <c r="G4" s="272" t="s">
        <v>102</v>
      </c>
      <c r="H4" s="431" t="s">
        <v>56</v>
      </c>
      <c r="I4" s="406" t="s">
        <v>373</v>
      </c>
      <c r="J4" s="46" t="s">
        <v>43</v>
      </c>
      <c r="K4" s="6" t="s">
        <v>374</v>
      </c>
      <c r="L4" s="209" t="s">
        <v>100</v>
      </c>
      <c r="M4" s="209" t="s">
        <v>101</v>
      </c>
      <c r="N4" s="209" t="s">
        <v>102</v>
      </c>
      <c r="O4" s="273" t="s">
        <v>56</v>
      </c>
      <c r="P4" s="7" t="s">
        <v>373</v>
      </c>
      <c r="Q4" s="46" t="s">
        <v>43</v>
      </c>
      <c r="R4" s="6" t="s">
        <v>374</v>
      </c>
      <c r="S4" s="209" t="s">
        <v>100</v>
      </c>
      <c r="T4" s="209" t="s">
        <v>101</v>
      </c>
      <c r="U4" s="209" t="s">
        <v>102</v>
      </c>
      <c r="V4" s="462" t="s">
        <v>56</v>
      </c>
      <c r="W4" s="407" t="s">
        <v>373</v>
      </c>
      <c r="X4" s="46" t="s">
        <v>43</v>
      </c>
      <c r="Y4" s="408" t="s">
        <v>374</v>
      </c>
      <c r="Z4" s="272" t="s">
        <v>100</v>
      </c>
      <c r="AA4" s="272" t="s">
        <v>101</v>
      </c>
      <c r="AB4" s="272" t="s">
        <v>102</v>
      </c>
      <c r="AC4" s="501" t="s">
        <v>56</v>
      </c>
      <c r="AD4" s="409" t="s">
        <v>373</v>
      </c>
      <c r="AE4" s="46" t="s">
        <v>43</v>
      </c>
      <c r="AF4" s="408" t="s">
        <v>374</v>
      </c>
      <c r="AG4" s="209" t="s">
        <v>100</v>
      </c>
      <c r="AH4" s="209" t="s">
        <v>101</v>
      </c>
      <c r="AI4" s="209" t="s">
        <v>102</v>
      </c>
      <c r="AJ4" s="462" t="s">
        <v>56</v>
      </c>
      <c r="AK4" s="12"/>
      <c r="AL4" s="173"/>
      <c r="AM4" s="235"/>
      <c r="AN4" s="31"/>
      <c r="AO4" s="173"/>
      <c r="AP4" s="630"/>
      <c r="AQ4" s="149"/>
      <c r="AR4" s="623"/>
      <c r="AS4" s="623"/>
      <c r="AT4" s="623"/>
    </row>
    <row r="5" spans="1:62" s="189" customFormat="1" ht="18" customHeight="1">
      <c r="A5" s="834" t="s">
        <v>3</v>
      </c>
      <c r="B5" s="811" t="s">
        <v>40</v>
      </c>
      <c r="C5" s="169" t="s">
        <v>93</v>
      </c>
      <c r="D5" s="79">
        <v>100</v>
      </c>
      <c r="E5" s="79">
        <f>D5/20</f>
        <v>5</v>
      </c>
      <c r="F5" s="79"/>
      <c r="G5" s="79"/>
      <c r="H5" s="447"/>
      <c r="I5" s="816" t="s">
        <v>40</v>
      </c>
      <c r="J5" s="169" t="s">
        <v>93</v>
      </c>
      <c r="K5" s="79">
        <v>90</v>
      </c>
      <c r="L5" s="79">
        <f>K5/20</f>
        <v>4.5</v>
      </c>
      <c r="M5" s="79"/>
      <c r="N5" s="79"/>
      <c r="O5" s="480"/>
      <c r="P5" s="817" t="s">
        <v>139</v>
      </c>
      <c r="Q5" s="169" t="s">
        <v>140</v>
      </c>
      <c r="R5" s="169">
        <v>110</v>
      </c>
      <c r="S5" s="79">
        <f>R5/20</f>
        <v>5.5</v>
      </c>
      <c r="T5" s="79"/>
      <c r="U5" s="79"/>
      <c r="V5" s="463"/>
      <c r="W5" s="811"/>
      <c r="X5" s="627"/>
      <c r="Y5" s="627"/>
      <c r="Z5" s="79"/>
      <c r="AA5" s="79"/>
      <c r="AB5" s="79"/>
      <c r="AC5" s="480"/>
      <c r="AD5" s="744" t="s">
        <v>236</v>
      </c>
      <c r="AE5" s="576" t="s">
        <v>189</v>
      </c>
      <c r="AF5" s="169">
        <v>120</v>
      </c>
      <c r="AG5" s="79">
        <f>AF5/20</f>
        <v>6</v>
      </c>
      <c r="AH5" s="79"/>
      <c r="AI5" s="79"/>
      <c r="AJ5" s="202"/>
      <c r="AK5" s="158"/>
      <c r="AL5" s="158"/>
      <c r="AM5" s="235"/>
      <c r="AN5" s="31"/>
      <c r="AO5" s="173"/>
      <c r="AP5" s="630"/>
      <c r="AQ5" s="135"/>
      <c r="AR5" s="158"/>
      <c r="AS5" s="158"/>
      <c r="AT5" s="158"/>
    </row>
    <row r="6" spans="1:62" s="189" customFormat="1" ht="18" customHeight="1">
      <c r="A6" s="835"/>
      <c r="B6" s="812"/>
      <c r="C6" s="169" t="s">
        <v>94</v>
      </c>
      <c r="D6" s="79"/>
      <c r="E6" s="79">
        <f>D6/20</f>
        <v>0</v>
      </c>
      <c r="F6" s="79"/>
      <c r="G6" s="79"/>
      <c r="H6" s="447"/>
      <c r="I6" s="817"/>
      <c r="J6" s="146" t="s">
        <v>94</v>
      </c>
      <c r="K6" s="79">
        <v>30</v>
      </c>
      <c r="L6" s="79">
        <f>K6/20</f>
        <v>1.5</v>
      </c>
      <c r="M6" s="79"/>
      <c r="N6" s="79"/>
      <c r="O6" s="480"/>
      <c r="P6" s="855"/>
      <c r="Q6" s="169"/>
      <c r="R6" s="169"/>
      <c r="S6" s="79"/>
      <c r="T6" s="79"/>
      <c r="U6" s="79"/>
      <c r="V6" s="463"/>
      <c r="W6" s="812"/>
      <c r="X6" s="627"/>
      <c r="Y6" s="627"/>
      <c r="Z6" s="79"/>
      <c r="AA6" s="79"/>
      <c r="AB6" s="79"/>
      <c r="AC6" s="480"/>
      <c r="AD6" s="745"/>
      <c r="AE6" s="577"/>
      <c r="AF6" s="169"/>
      <c r="AG6" s="79"/>
      <c r="AH6" s="79"/>
      <c r="AI6" s="79"/>
      <c r="AJ6" s="636"/>
      <c r="AK6" s="158"/>
      <c r="AL6" s="158"/>
      <c r="AM6" s="235"/>
      <c r="AN6" s="31"/>
      <c r="AO6" s="637"/>
      <c r="AP6" s="158"/>
      <c r="AQ6" s="135"/>
      <c r="AR6" s="158"/>
      <c r="AS6" s="158"/>
      <c r="AT6" s="158"/>
    </row>
    <row r="7" spans="1:62" s="189" customFormat="1" ht="18" customHeight="1">
      <c r="A7" s="834" t="s">
        <v>36</v>
      </c>
      <c r="B7" s="846" t="s">
        <v>196</v>
      </c>
      <c r="C7" s="110" t="s">
        <v>195</v>
      </c>
      <c r="D7" s="169">
        <v>100</v>
      </c>
      <c r="E7" s="206"/>
      <c r="F7" s="127">
        <f>D7*0.65/35</f>
        <v>1.8571428571428572</v>
      </c>
      <c r="G7" s="127"/>
      <c r="H7" s="447"/>
      <c r="I7" s="764" t="s">
        <v>312</v>
      </c>
      <c r="J7" s="169" t="s">
        <v>270</v>
      </c>
      <c r="K7" s="237">
        <v>80</v>
      </c>
      <c r="L7" s="127"/>
      <c r="M7" s="127">
        <f>K7/35</f>
        <v>2.2857142857142856</v>
      </c>
      <c r="N7" s="127"/>
      <c r="O7" s="480"/>
      <c r="P7" s="821" t="s">
        <v>150</v>
      </c>
      <c r="Q7" s="146" t="s">
        <v>121</v>
      </c>
      <c r="R7" s="146">
        <v>75</v>
      </c>
      <c r="S7" s="153"/>
      <c r="T7" s="127">
        <f>R7/35</f>
        <v>2.1428571428571428</v>
      </c>
      <c r="U7" s="127"/>
      <c r="V7" s="463"/>
      <c r="W7" s="762"/>
      <c r="X7" s="627"/>
      <c r="Y7" s="605"/>
      <c r="Z7" s="127"/>
      <c r="AA7" s="127"/>
      <c r="AB7" s="127"/>
      <c r="AC7" s="480"/>
      <c r="AD7" s="762" t="s">
        <v>237</v>
      </c>
      <c r="AE7" s="301" t="s">
        <v>125</v>
      </c>
      <c r="AF7" s="301">
        <v>65</v>
      </c>
      <c r="AG7" s="127"/>
      <c r="AH7" s="127">
        <f>AF7/35</f>
        <v>1.8571428571428572</v>
      </c>
      <c r="AI7" s="127"/>
      <c r="AJ7" s="638"/>
      <c r="AM7" s="158"/>
      <c r="AN7" s="158"/>
      <c r="AO7" s="158"/>
      <c r="AP7" s="158"/>
      <c r="AQ7" s="135"/>
      <c r="AR7" s="158"/>
      <c r="AS7" s="158"/>
      <c r="AT7" s="158"/>
    </row>
    <row r="8" spans="1:62" s="189" customFormat="1" ht="18" customHeight="1">
      <c r="A8" s="834"/>
      <c r="B8" s="846"/>
      <c r="C8" s="639" t="s">
        <v>193</v>
      </c>
      <c r="D8" s="169">
        <v>20</v>
      </c>
      <c r="E8" s="206"/>
      <c r="F8" s="118"/>
      <c r="G8" s="127">
        <f>D8/100</f>
        <v>0.2</v>
      </c>
      <c r="H8" s="447"/>
      <c r="I8" s="840"/>
      <c r="J8" s="237" t="s">
        <v>90</v>
      </c>
      <c r="K8" s="237">
        <v>25</v>
      </c>
      <c r="L8" s="127"/>
      <c r="M8" s="127">
        <f>K8/55</f>
        <v>0.45454545454545453</v>
      </c>
      <c r="N8" s="127"/>
      <c r="O8" s="480"/>
      <c r="P8" s="821"/>
      <c r="Q8" s="169" t="s">
        <v>227</v>
      </c>
      <c r="R8" s="600">
        <v>35</v>
      </c>
      <c r="S8" s="640">
        <f>R8/90</f>
        <v>0.3888888888888889</v>
      </c>
      <c r="T8" s="127"/>
      <c r="U8" s="127"/>
      <c r="V8" s="463"/>
      <c r="W8" s="776"/>
      <c r="X8" s="237"/>
      <c r="Y8" s="627"/>
      <c r="Z8" s="127"/>
      <c r="AA8" s="127"/>
      <c r="AB8" s="127"/>
      <c r="AC8" s="480"/>
      <c r="AD8" s="776"/>
      <c r="AE8" s="301" t="s">
        <v>126</v>
      </c>
      <c r="AF8" s="301"/>
      <c r="AG8" s="127"/>
      <c r="AH8" s="127"/>
      <c r="AI8" s="210"/>
      <c r="AJ8" s="638"/>
      <c r="AM8" s="158"/>
      <c r="AN8" s="158"/>
      <c r="AO8" s="158"/>
      <c r="AP8" s="158"/>
      <c r="AQ8" s="135"/>
      <c r="AR8" s="158"/>
      <c r="AS8" s="158"/>
      <c r="AT8" s="158"/>
    </row>
    <row r="9" spans="1:62" s="189" customFormat="1" ht="18" customHeight="1">
      <c r="A9" s="834"/>
      <c r="B9" s="846"/>
      <c r="C9" s="147" t="s">
        <v>143</v>
      </c>
      <c r="D9" s="147">
        <v>5</v>
      </c>
      <c r="E9" s="205"/>
      <c r="F9" s="127"/>
      <c r="G9" s="127">
        <f>D9/100</f>
        <v>0.05</v>
      </c>
      <c r="H9" s="447"/>
      <c r="I9" s="840"/>
      <c r="J9" s="237" t="s">
        <v>193</v>
      </c>
      <c r="K9" s="627">
        <v>20</v>
      </c>
      <c r="L9" s="127"/>
      <c r="M9" s="127"/>
      <c r="N9" s="127">
        <f>K9/100</f>
        <v>0.2</v>
      </c>
      <c r="O9" s="480"/>
      <c r="P9" s="821"/>
      <c r="Q9" s="125" t="s">
        <v>137</v>
      </c>
      <c r="R9" s="125">
        <v>15</v>
      </c>
      <c r="S9" s="153"/>
      <c r="T9" s="127"/>
      <c r="U9" s="127">
        <f>R9/100</f>
        <v>0.15</v>
      </c>
      <c r="V9" s="463"/>
      <c r="W9" s="776"/>
      <c r="X9" s="627"/>
      <c r="Y9" s="627"/>
      <c r="Z9" s="127"/>
      <c r="AA9" s="127"/>
      <c r="AB9" s="127"/>
      <c r="AC9" s="480"/>
      <c r="AD9" s="776"/>
      <c r="AE9" s="301"/>
      <c r="AF9" s="301"/>
      <c r="AG9" s="127"/>
      <c r="AH9" s="127"/>
      <c r="AI9" s="210"/>
      <c r="AJ9" s="638"/>
      <c r="AL9" s="630"/>
      <c r="AM9" s="630"/>
      <c r="AN9" s="158"/>
      <c r="AO9" s="158"/>
      <c r="AP9" s="158"/>
      <c r="AQ9" s="135"/>
      <c r="AR9" s="158"/>
      <c r="AS9" s="158"/>
      <c r="AT9" s="158"/>
      <c r="AU9" s="158"/>
      <c r="AV9" s="158"/>
      <c r="AW9" s="158"/>
      <c r="AX9" s="158"/>
    </row>
    <row r="10" spans="1:62" s="189" customFormat="1" ht="18" customHeight="1">
      <c r="A10" s="834"/>
      <c r="B10" s="846"/>
      <c r="C10" s="147"/>
      <c r="D10" s="147"/>
      <c r="E10" s="207"/>
      <c r="F10" s="127"/>
      <c r="G10" s="127"/>
      <c r="H10" s="447"/>
      <c r="I10" s="840"/>
      <c r="J10" s="307"/>
      <c r="K10" s="627"/>
      <c r="L10" s="127"/>
      <c r="M10" s="127"/>
      <c r="N10" s="127"/>
      <c r="O10" s="480"/>
      <c r="P10" s="821"/>
      <c r="Q10" s="125" t="s">
        <v>95</v>
      </c>
      <c r="R10" s="125">
        <v>5</v>
      </c>
      <c r="S10" s="153"/>
      <c r="T10" s="127"/>
      <c r="U10" s="127">
        <f>R10/100</f>
        <v>0.05</v>
      </c>
      <c r="V10" s="463"/>
      <c r="W10" s="776"/>
      <c r="X10" s="237"/>
      <c r="Y10" s="237"/>
      <c r="Z10" s="127"/>
      <c r="AA10" s="127"/>
      <c r="AB10" s="127"/>
      <c r="AC10" s="480"/>
      <c r="AD10" s="776"/>
      <c r="AE10" s="301"/>
      <c r="AF10" s="301"/>
      <c r="AG10" s="127"/>
      <c r="AH10" s="127"/>
      <c r="AI10" s="210"/>
      <c r="AJ10" s="638"/>
      <c r="AL10" s="630"/>
      <c r="AM10" s="630"/>
      <c r="AN10" s="802"/>
      <c r="AO10" s="43"/>
      <c r="AP10" s="110"/>
      <c r="AQ10" s="630"/>
      <c r="AR10" s="12"/>
      <c r="AS10" s="231"/>
      <c r="AT10" s="363"/>
      <c r="AU10" s="158"/>
      <c r="AV10" s="158"/>
      <c r="AW10" s="158"/>
      <c r="AX10" s="158"/>
    </row>
    <row r="11" spans="1:62" s="189" customFormat="1" ht="18" customHeight="1">
      <c r="A11" s="834"/>
      <c r="B11" s="846"/>
      <c r="C11" s="147"/>
      <c r="D11" s="147"/>
      <c r="E11" s="127"/>
      <c r="F11" s="127"/>
      <c r="G11" s="127"/>
      <c r="H11" s="447"/>
      <c r="I11" s="841"/>
      <c r="J11" s="641"/>
      <c r="K11" s="627"/>
      <c r="L11" s="127"/>
      <c r="M11" s="127"/>
      <c r="N11" s="127"/>
      <c r="O11" s="480"/>
      <c r="P11" s="821"/>
      <c r="Q11" s="394"/>
      <c r="R11" s="394"/>
      <c r="S11" s="153"/>
      <c r="T11" s="127"/>
      <c r="U11" s="127"/>
      <c r="V11" s="463"/>
      <c r="W11" s="777"/>
      <c r="X11" s="237"/>
      <c r="Y11" s="237"/>
      <c r="Z11" s="127"/>
      <c r="AA11" s="127"/>
      <c r="AB11" s="127"/>
      <c r="AC11" s="480"/>
      <c r="AD11" s="777"/>
      <c r="AE11" s="241"/>
      <c r="AF11" s="241"/>
      <c r="AG11" s="127"/>
      <c r="AH11" s="127"/>
      <c r="AI11" s="210"/>
      <c r="AJ11" s="638"/>
      <c r="AL11" s="630"/>
      <c r="AM11" s="630"/>
      <c r="AN11" s="802"/>
      <c r="AO11" s="43"/>
      <c r="AP11" s="110"/>
      <c r="AQ11" s="630"/>
      <c r="AR11" s="368"/>
      <c r="AS11" s="12"/>
      <c r="AT11" s="362"/>
      <c r="AU11" s="158"/>
      <c r="AV11" s="158"/>
      <c r="AW11" s="158"/>
      <c r="AX11" s="158"/>
    </row>
    <row r="12" spans="1:62" s="189" customFormat="1" ht="18" customHeight="1">
      <c r="A12" s="836" t="s">
        <v>37</v>
      </c>
      <c r="B12" s="813" t="s">
        <v>301</v>
      </c>
      <c r="C12" s="147" t="s">
        <v>225</v>
      </c>
      <c r="D12" s="169">
        <v>35</v>
      </c>
      <c r="E12" s="118"/>
      <c r="F12" s="118">
        <f>D12/55</f>
        <v>0.63636363636363635</v>
      </c>
      <c r="G12" s="127"/>
      <c r="H12" s="447"/>
      <c r="I12" s="762" t="s">
        <v>369</v>
      </c>
      <c r="J12" s="151" t="s">
        <v>370</v>
      </c>
      <c r="K12" s="151">
        <v>50</v>
      </c>
      <c r="L12" s="118"/>
      <c r="M12" s="118"/>
      <c r="N12" s="127">
        <f>K12/100</f>
        <v>0.5</v>
      </c>
      <c r="O12" s="480"/>
      <c r="P12" s="821" t="s">
        <v>141</v>
      </c>
      <c r="Q12" s="169" t="s">
        <v>142</v>
      </c>
      <c r="R12" s="600">
        <v>55</v>
      </c>
      <c r="S12" s="640">
        <f>R12/40</f>
        <v>1.375</v>
      </c>
      <c r="T12" s="118"/>
      <c r="U12" s="127"/>
      <c r="V12" s="463"/>
      <c r="W12" s="762"/>
      <c r="X12" s="319"/>
      <c r="Y12" s="319"/>
      <c r="Z12" s="118"/>
      <c r="AA12" s="118"/>
      <c r="AB12" s="118"/>
      <c r="AC12" s="480"/>
      <c r="AD12" s="776" t="s">
        <v>300</v>
      </c>
      <c r="AE12" s="642" t="s">
        <v>122</v>
      </c>
      <c r="AF12" s="578">
        <v>35</v>
      </c>
      <c r="AG12" s="118"/>
      <c r="AH12" s="118">
        <f>AF12/55</f>
        <v>0.63636363636363635</v>
      </c>
      <c r="AI12" s="127"/>
      <c r="AJ12" s="202"/>
      <c r="AL12" s="630"/>
      <c r="AM12" s="233"/>
      <c r="AN12" s="802"/>
      <c r="AO12" s="43"/>
      <c r="AP12" s="110"/>
      <c r="AQ12" s="630"/>
      <c r="AR12" s="623"/>
      <c r="AS12" s="231"/>
      <c r="AT12" s="231"/>
      <c r="AU12" s="158"/>
      <c r="AV12" s="158"/>
      <c r="AW12" s="158"/>
      <c r="AX12" s="158"/>
    </row>
    <row r="13" spans="1:62" s="189" customFormat="1" ht="18" customHeight="1">
      <c r="A13" s="834"/>
      <c r="B13" s="814"/>
      <c r="C13" s="639" t="s">
        <v>333</v>
      </c>
      <c r="D13" s="169">
        <v>25</v>
      </c>
      <c r="E13" s="118"/>
      <c r="F13" s="247"/>
      <c r="G13" s="127">
        <f>D13/100</f>
        <v>0.25</v>
      </c>
      <c r="H13" s="447"/>
      <c r="I13" s="776"/>
      <c r="J13" s="147" t="s">
        <v>57</v>
      </c>
      <c r="K13" s="151">
        <v>12</v>
      </c>
      <c r="L13" s="118"/>
      <c r="M13" s="127">
        <f>K13*0.8/35</f>
        <v>0.2742857142857143</v>
      </c>
      <c r="N13" s="127"/>
      <c r="O13" s="480"/>
      <c r="P13" s="821"/>
      <c r="Q13" s="169"/>
      <c r="R13" s="600"/>
      <c r="S13" s="153"/>
      <c r="T13" s="127"/>
      <c r="U13" s="118"/>
      <c r="V13" s="463"/>
      <c r="W13" s="776"/>
      <c r="X13" s="319"/>
      <c r="Y13" s="319"/>
      <c r="Z13" s="118"/>
      <c r="AA13" s="127"/>
      <c r="AB13" s="118"/>
      <c r="AC13" s="480"/>
      <c r="AD13" s="776"/>
      <c r="AE13" s="643" t="s">
        <v>231</v>
      </c>
      <c r="AF13" s="578">
        <v>25</v>
      </c>
      <c r="AG13" s="65"/>
      <c r="AH13" s="65"/>
      <c r="AI13" s="127">
        <f>AF13/100</f>
        <v>0.25</v>
      </c>
      <c r="AJ13" s="202"/>
      <c r="AL13" s="630"/>
      <c r="AM13" s="233"/>
      <c r="AN13" s="802"/>
      <c r="AO13" s="623"/>
      <c r="AP13" s="149"/>
      <c r="AQ13" s="630"/>
      <c r="AR13" s="12"/>
      <c r="AS13" s="12"/>
      <c r="AT13" s="231"/>
      <c r="AU13" s="158"/>
      <c r="AV13" s="158"/>
      <c r="AW13" s="158"/>
      <c r="AX13" s="158"/>
    </row>
    <row r="14" spans="1:62" s="189" customFormat="1" ht="18" customHeight="1">
      <c r="A14" s="834"/>
      <c r="B14" s="814"/>
      <c r="C14" s="147" t="s">
        <v>57</v>
      </c>
      <c r="D14" s="147">
        <v>12</v>
      </c>
      <c r="E14" s="118"/>
      <c r="F14" s="118">
        <f>D14*0.8/35</f>
        <v>0.2742857142857143</v>
      </c>
      <c r="G14" s="127"/>
      <c r="H14" s="447"/>
      <c r="I14" s="776"/>
      <c r="J14" s="236" t="s">
        <v>109</v>
      </c>
      <c r="K14" s="151">
        <v>1</v>
      </c>
      <c r="L14" s="118"/>
      <c r="M14" s="118"/>
      <c r="N14" s="127"/>
      <c r="O14" s="480"/>
      <c r="P14" s="821"/>
      <c r="Q14" s="169"/>
      <c r="R14" s="169"/>
      <c r="S14" s="153"/>
      <c r="T14" s="127"/>
      <c r="U14" s="127"/>
      <c r="V14" s="463"/>
      <c r="W14" s="776"/>
      <c r="X14" s="319"/>
      <c r="Y14" s="319"/>
      <c r="Z14" s="118"/>
      <c r="AA14" s="127"/>
      <c r="AB14" s="118"/>
      <c r="AC14" s="480"/>
      <c r="AD14" s="776"/>
      <c r="AE14" s="643" t="s">
        <v>277</v>
      </c>
      <c r="AF14" s="578">
        <v>1</v>
      </c>
      <c r="AG14" s="65"/>
      <c r="AH14" s="65"/>
      <c r="AI14" s="127">
        <f>AF14/100</f>
        <v>0.01</v>
      </c>
      <c r="AJ14" s="202"/>
      <c r="AL14" s="630"/>
      <c r="AM14" s="233"/>
      <c r="AN14" s="802"/>
      <c r="AO14" s="623"/>
      <c r="AP14" s="149"/>
      <c r="AQ14" s="630"/>
      <c r="AR14" s="12"/>
      <c r="AS14" s="12"/>
      <c r="AT14" s="231"/>
      <c r="AU14" s="158"/>
      <c r="AV14" s="158"/>
      <c r="AW14" s="158"/>
      <c r="AX14" s="158"/>
    </row>
    <row r="15" spans="1:62" s="189" customFormat="1" ht="18" customHeight="1">
      <c r="A15" s="834"/>
      <c r="B15" s="814"/>
      <c r="C15" s="639" t="s">
        <v>109</v>
      </c>
      <c r="D15" s="169" t="s">
        <v>105</v>
      </c>
      <c r="E15" s="65"/>
      <c r="F15" s="127"/>
      <c r="G15" s="65"/>
      <c r="H15" s="447"/>
      <c r="I15" s="776"/>
      <c r="J15" s="639"/>
      <c r="K15" s="151"/>
      <c r="L15" s="65"/>
      <c r="M15" s="65"/>
      <c r="N15" s="127"/>
      <c r="O15" s="480"/>
      <c r="P15" s="821"/>
      <c r="Q15" s="169"/>
      <c r="R15" s="600"/>
      <c r="S15" s="640"/>
      <c r="T15" s="118"/>
      <c r="U15" s="127"/>
      <c r="V15" s="463"/>
      <c r="W15" s="776"/>
      <c r="X15" s="127"/>
      <c r="Y15" s="127"/>
      <c r="Z15" s="65"/>
      <c r="AA15" s="65"/>
      <c r="AB15" s="118"/>
      <c r="AC15" s="480"/>
      <c r="AD15" s="776"/>
      <c r="AE15" s="643" t="s">
        <v>38</v>
      </c>
      <c r="AF15" s="578">
        <v>10</v>
      </c>
      <c r="AG15" s="65"/>
      <c r="AH15" s="65"/>
      <c r="AI15" s="127">
        <f>AF15/100</f>
        <v>0.1</v>
      </c>
      <c r="AJ15" s="202"/>
      <c r="AL15" s="630"/>
      <c r="AM15" s="233"/>
      <c r="AN15" s="251"/>
      <c r="AO15" s="251"/>
      <c r="AP15" s="623"/>
      <c r="AQ15" s="623"/>
      <c r="AR15" s="158"/>
      <c r="AS15" s="158"/>
      <c r="AT15" s="158"/>
      <c r="AU15" s="158"/>
      <c r="AV15" s="158"/>
      <c r="AW15" s="158"/>
      <c r="AX15" s="158"/>
    </row>
    <row r="16" spans="1:62" s="189" customFormat="1" ht="18" customHeight="1">
      <c r="A16" s="834"/>
      <c r="B16" s="815"/>
      <c r="C16" s="644"/>
      <c r="D16" s="169"/>
      <c r="E16" s="65"/>
      <c r="F16" s="65"/>
      <c r="G16" s="65"/>
      <c r="H16" s="447"/>
      <c r="I16" s="777"/>
      <c r="J16" s="151"/>
      <c r="K16" s="151"/>
      <c r="L16" s="65"/>
      <c r="M16" s="65"/>
      <c r="N16" s="65"/>
      <c r="O16" s="480"/>
      <c r="P16" s="821"/>
      <c r="Q16" s="241"/>
      <c r="R16" s="133"/>
      <c r="S16" s="153"/>
      <c r="T16" s="65"/>
      <c r="U16" s="65"/>
      <c r="V16" s="463"/>
      <c r="W16" s="777"/>
      <c r="X16" s="147"/>
      <c r="Y16" s="147"/>
      <c r="Z16" s="65"/>
      <c r="AA16" s="65"/>
      <c r="AB16" s="65"/>
      <c r="AC16" s="480"/>
      <c r="AD16" s="777"/>
      <c r="AE16" s="133"/>
      <c r="AF16" s="578"/>
      <c r="AG16" s="65"/>
      <c r="AH16" s="65"/>
      <c r="AI16" s="118"/>
      <c r="AJ16" s="47"/>
      <c r="AL16" s="630"/>
      <c r="AM16" s="233"/>
      <c r="AN16" s="251"/>
      <c r="AO16" s="251"/>
      <c r="AP16" s="623"/>
      <c r="AQ16" s="623"/>
      <c r="AR16" s="158"/>
      <c r="AS16" s="158"/>
      <c r="AT16" s="158"/>
      <c r="AU16" s="158"/>
      <c r="AV16" s="158"/>
      <c r="AW16" s="158"/>
      <c r="AX16" s="158"/>
    </row>
    <row r="17" spans="1:50" ht="18" customHeight="1">
      <c r="A17" s="837" t="s">
        <v>50</v>
      </c>
      <c r="B17" s="847" t="s">
        <v>144</v>
      </c>
      <c r="C17" s="147" t="s">
        <v>107</v>
      </c>
      <c r="D17" s="169">
        <v>75</v>
      </c>
      <c r="E17" s="210"/>
      <c r="F17" s="210"/>
      <c r="G17" s="127">
        <f>D17/100</f>
        <v>0.75</v>
      </c>
      <c r="H17" s="447"/>
      <c r="I17" s="778" t="s">
        <v>144</v>
      </c>
      <c r="J17" s="147" t="s">
        <v>98</v>
      </c>
      <c r="K17" s="169">
        <v>75</v>
      </c>
      <c r="L17" s="210"/>
      <c r="M17" s="210"/>
      <c r="N17" s="127">
        <f>K17/100</f>
        <v>0.75</v>
      </c>
      <c r="O17" s="480"/>
      <c r="P17" s="778" t="s">
        <v>144</v>
      </c>
      <c r="Q17" s="147" t="s">
        <v>107</v>
      </c>
      <c r="R17" s="169">
        <v>75</v>
      </c>
      <c r="S17" s="153"/>
      <c r="T17" s="117"/>
      <c r="U17" s="127">
        <f>R17/100</f>
        <v>0.75</v>
      </c>
      <c r="V17" s="463"/>
      <c r="W17" s="778"/>
      <c r="X17" s="147"/>
      <c r="Y17" s="169"/>
      <c r="Z17" s="210"/>
      <c r="AA17" s="210"/>
      <c r="AB17" s="127"/>
      <c r="AC17" s="480"/>
      <c r="AD17" s="778" t="s">
        <v>144</v>
      </c>
      <c r="AE17" s="147" t="s">
        <v>98</v>
      </c>
      <c r="AF17" s="169">
        <v>75</v>
      </c>
      <c r="AG17" s="210"/>
      <c r="AH17" s="210"/>
      <c r="AI17" s="127">
        <f>AF17/100</f>
        <v>0.75</v>
      </c>
      <c r="AJ17" s="47"/>
      <c r="AL17" s="630"/>
      <c r="AM17" s="233"/>
      <c r="AN17" s="12"/>
      <c r="AO17" s="12"/>
      <c r="AP17" s="12"/>
      <c r="AQ17" s="12"/>
      <c r="AR17" s="623"/>
      <c r="AS17" s="623"/>
      <c r="AT17" s="623"/>
      <c r="AU17" s="623"/>
      <c r="AV17" s="623"/>
      <c r="AW17" s="623"/>
      <c r="AX17" s="623"/>
    </row>
    <row r="18" spans="1:50" ht="18" customHeight="1">
      <c r="A18" s="838"/>
      <c r="B18" s="848"/>
      <c r="C18" s="799" t="s">
        <v>108</v>
      </c>
      <c r="D18" s="147"/>
      <c r="E18" s="210"/>
      <c r="F18" s="210"/>
      <c r="G18" s="210"/>
      <c r="H18" s="447"/>
      <c r="I18" s="779"/>
      <c r="J18" s="799" t="s">
        <v>108</v>
      </c>
      <c r="K18" s="169"/>
      <c r="L18" s="210"/>
      <c r="M18" s="210"/>
      <c r="N18" s="210"/>
      <c r="O18" s="480"/>
      <c r="P18" s="779"/>
      <c r="Q18" s="799" t="s">
        <v>108</v>
      </c>
      <c r="R18" s="148"/>
      <c r="S18" s="153"/>
      <c r="T18" s="117"/>
      <c r="U18" s="210"/>
      <c r="V18" s="463"/>
      <c r="W18" s="779"/>
      <c r="X18" s="799"/>
      <c r="Y18" s="147"/>
      <c r="Z18" s="210"/>
      <c r="AA18" s="210"/>
      <c r="AB18" s="210"/>
      <c r="AC18" s="480"/>
      <c r="AD18" s="779"/>
      <c r="AE18" s="799" t="s">
        <v>108</v>
      </c>
      <c r="AF18" s="169"/>
      <c r="AG18" s="210"/>
      <c r="AH18" s="210"/>
      <c r="AI18" s="210"/>
      <c r="AJ18" s="47"/>
      <c r="AL18" s="630"/>
      <c r="AM18" s="233"/>
      <c r="AN18" s="234"/>
      <c r="AO18" s="12"/>
      <c r="AP18" s="12"/>
      <c r="AQ18" s="12"/>
      <c r="AR18" s="623"/>
      <c r="AS18" s="623"/>
      <c r="AT18" s="623"/>
    </row>
    <row r="19" spans="1:50" ht="18" customHeight="1">
      <c r="A19" s="838"/>
      <c r="B19" s="848"/>
      <c r="C19" s="819"/>
      <c r="D19" s="147"/>
      <c r="E19" s="210"/>
      <c r="F19" s="210"/>
      <c r="G19" s="210"/>
      <c r="H19" s="447"/>
      <c r="I19" s="779"/>
      <c r="J19" s="800"/>
      <c r="K19" s="147"/>
      <c r="L19" s="210"/>
      <c r="M19" s="210"/>
      <c r="N19" s="210"/>
      <c r="O19" s="480"/>
      <c r="P19" s="779"/>
      <c r="Q19" s="819"/>
      <c r="R19" s="148"/>
      <c r="S19" s="153"/>
      <c r="T19" s="117"/>
      <c r="U19" s="210"/>
      <c r="V19" s="463"/>
      <c r="W19" s="779"/>
      <c r="X19" s="819"/>
      <c r="Y19" s="147"/>
      <c r="Z19" s="210"/>
      <c r="AA19" s="210"/>
      <c r="AB19" s="210"/>
      <c r="AC19" s="480"/>
      <c r="AD19" s="779"/>
      <c r="AE19" s="800"/>
      <c r="AF19" s="147"/>
      <c r="AG19" s="210"/>
      <c r="AH19" s="210"/>
      <c r="AI19" s="210"/>
      <c r="AJ19" s="47"/>
      <c r="AL19" s="630"/>
      <c r="AM19" s="630"/>
      <c r="AN19" s="623"/>
      <c r="AO19" s="630"/>
      <c r="AP19" s="623"/>
      <c r="AQ19" s="110"/>
      <c r="AR19" s="623"/>
      <c r="AS19" s="623"/>
      <c r="AT19" s="623"/>
    </row>
    <row r="20" spans="1:50" ht="18" customHeight="1">
      <c r="A20" s="838"/>
      <c r="B20" s="848"/>
      <c r="C20" s="819"/>
      <c r="D20" s="147"/>
      <c r="E20" s="210"/>
      <c r="F20" s="210"/>
      <c r="G20" s="210"/>
      <c r="H20" s="447"/>
      <c r="I20" s="779"/>
      <c r="J20" s="800"/>
      <c r="K20" s="169"/>
      <c r="L20" s="210"/>
      <c r="M20" s="210"/>
      <c r="N20" s="210"/>
      <c r="O20" s="480"/>
      <c r="P20" s="779"/>
      <c r="Q20" s="819"/>
      <c r="R20" s="151"/>
      <c r="S20" s="153"/>
      <c r="T20" s="117"/>
      <c r="U20" s="210"/>
      <c r="V20" s="463"/>
      <c r="W20" s="779"/>
      <c r="X20" s="819"/>
      <c r="Y20" s="169"/>
      <c r="Z20" s="210"/>
      <c r="AA20" s="210"/>
      <c r="AB20" s="210"/>
      <c r="AC20" s="480"/>
      <c r="AD20" s="779"/>
      <c r="AE20" s="800"/>
      <c r="AF20" s="169"/>
      <c r="AG20" s="210"/>
      <c r="AH20" s="210"/>
      <c r="AI20" s="210"/>
      <c r="AJ20" s="47"/>
      <c r="AL20" s="630"/>
      <c r="AM20" s="630"/>
      <c r="AN20" s="623"/>
      <c r="AO20" s="623"/>
      <c r="AP20" s="623"/>
      <c r="AQ20" s="623"/>
      <c r="AR20" s="623"/>
      <c r="AS20" s="623"/>
      <c r="AT20" s="623"/>
    </row>
    <row r="21" spans="1:50" ht="18" customHeight="1">
      <c r="A21" s="839"/>
      <c r="B21" s="849"/>
      <c r="C21" s="820"/>
      <c r="D21" s="147"/>
      <c r="E21" s="210"/>
      <c r="F21" s="210"/>
      <c r="G21" s="210"/>
      <c r="H21" s="447"/>
      <c r="I21" s="780"/>
      <c r="J21" s="801"/>
      <c r="K21" s="169"/>
      <c r="L21" s="210"/>
      <c r="M21" s="210"/>
      <c r="N21" s="210"/>
      <c r="O21" s="480"/>
      <c r="P21" s="780"/>
      <c r="Q21" s="820"/>
      <c r="R21" s="151"/>
      <c r="S21" s="153"/>
      <c r="T21" s="117"/>
      <c r="U21" s="210"/>
      <c r="V21" s="463"/>
      <c r="W21" s="780"/>
      <c r="X21" s="820"/>
      <c r="Y21" s="169"/>
      <c r="Z21" s="210"/>
      <c r="AA21" s="210"/>
      <c r="AB21" s="210"/>
      <c r="AC21" s="480"/>
      <c r="AD21" s="780"/>
      <c r="AE21" s="801"/>
      <c r="AF21" s="169"/>
      <c r="AG21" s="210"/>
      <c r="AH21" s="210"/>
      <c r="AI21" s="210"/>
      <c r="AJ21" s="47"/>
      <c r="AL21" s="630"/>
      <c r="AM21" s="235"/>
      <c r="AN21" s="12"/>
      <c r="AO21" s="173"/>
      <c r="AP21" s="623"/>
      <c r="AQ21" s="623"/>
      <c r="AR21" s="623"/>
      <c r="AS21" s="623"/>
      <c r="AT21" s="623"/>
    </row>
    <row r="22" spans="1:50" ht="18" customHeight="1">
      <c r="A22" s="842" t="s">
        <v>39</v>
      </c>
      <c r="B22" s="813" t="s">
        <v>145</v>
      </c>
      <c r="C22" s="169" t="s">
        <v>90</v>
      </c>
      <c r="D22" s="169">
        <v>10</v>
      </c>
      <c r="E22" s="210"/>
      <c r="F22" s="127">
        <f>D22/55</f>
        <v>0.18181818181818182</v>
      </c>
      <c r="G22" s="127"/>
      <c r="H22" s="447"/>
      <c r="I22" s="843" t="s">
        <v>148</v>
      </c>
      <c r="J22" s="169" t="s">
        <v>106</v>
      </c>
      <c r="K22" s="169">
        <v>25</v>
      </c>
      <c r="L22" s="210"/>
      <c r="M22" s="210"/>
      <c r="N22" s="127">
        <f>K22/100</f>
        <v>0.25</v>
      </c>
      <c r="O22" s="480"/>
      <c r="P22" s="762" t="s">
        <v>229</v>
      </c>
      <c r="Q22" s="169" t="s">
        <v>158</v>
      </c>
      <c r="R22" s="169">
        <v>35</v>
      </c>
      <c r="S22" s="210"/>
      <c r="T22" s="210"/>
      <c r="U22" s="118">
        <f>R22/100</f>
        <v>0.35</v>
      </c>
      <c r="V22" s="463"/>
      <c r="W22" s="818"/>
      <c r="X22" s="125"/>
      <c r="Y22" s="118"/>
      <c r="Z22" s="210"/>
      <c r="AA22" s="210"/>
      <c r="AB22" s="127"/>
      <c r="AC22" s="480"/>
      <c r="AD22" s="762" t="s">
        <v>238</v>
      </c>
      <c r="AE22" s="147" t="s">
        <v>239</v>
      </c>
      <c r="AF22" s="169">
        <v>35</v>
      </c>
      <c r="AG22" s="153"/>
      <c r="AH22" s="361"/>
      <c r="AI22" s="127">
        <f>AF22/100</f>
        <v>0.35</v>
      </c>
      <c r="AJ22" s="47"/>
      <c r="AL22" s="630"/>
      <c r="AM22" s="235"/>
      <c r="AN22" s="12"/>
      <c r="AO22" s="173"/>
      <c r="AP22" s="623"/>
      <c r="AQ22" s="623"/>
      <c r="AR22" s="623"/>
      <c r="AS22" s="623"/>
      <c r="AT22" s="623"/>
    </row>
    <row r="23" spans="1:50" ht="18" customHeight="1">
      <c r="A23" s="842"/>
      <c r="B23" s="814"/>
      <c r="C23" s="147" t="s">
        <v>146</v>
      </c>
      <c r="D23" s="169">
        <v>5</v>
      </c>
      <c r="E23" s="415">
        <f>D23/15</f>
        <v>0.33333333333333331</v>
      </c>
      <c r="F23" s="645"/>
      <c r="G23" s="127"/>
      <c r="H23" s="447"/>
      <c r="I23" s="844"/>
      <c r="J23" s="147" t="s">
        <v>120</v>
      </c>
      <c r="K23" s="169" t="s">
        <v>105</v>
      </c>
      <c r="L23" s="210"/>
      <c r="M23" s="247"/>
      <c r="N23" s="210"/>
      <c r="O23" s="464"/>
      <c r="P23" s="776"/>
      <c r="Q23" s="147" t="s">
        <v>118</v>
      </c>
      <c r="R23" s="169">
        <v>20</v>
      </c>
      <c r="S23" s="210"/>
      <c r="T23" s="415">
        <f>R23*0.65/35</f>
        <v>0.37142857142857144</v>
      </c>
      <c r="U23" s="210"/>
      <c r="V23" s="463"/>
      <c r="W23" s="818"/>
      <c r="X23" s="125"/>
      <c r="Y23" s="118"/>
      <c r="Z23" s="210"/>
      <c r="AA23" s="415"/>
      <c r="AB23" s="127"/>
      <c r="AC23" s="480"/>
      <c r="AD23" s="776"/>
      <c r="AE23" s="410" t="s">
        <v>240</v>
      </c>
      <c r="AF23" s="169">
        <v>15</v>
      </c>
      <c r="AG23" s="153"/>
      <c r="AH23" s="361">
        <f>AF23/55</f>
        <v>0.27272727272727271</v>
      </c>
      <c r="AI23" s="210"/>
      <c r="AJ23" s="646"/>
      <c r="AL23" s="630"/>
      <c r="AM23" s="235"/>
      <c r="AN23" s="12"/>
      <c r="AO23" s="637"/>
      <c r="AP23" s="623"/>
      <c r="AQ23" s="623"/>
      <c r="AR23" s="623"/>
      <c r="AS23" s="623"/>
      <c r="AT23" s="623"/>
    </row>
    <row r="24" spans="1:50" ht="18" customHeight="1">
      <c r="A24" s="842"/>
      <c r="B24" s="814"/>
      <c r="C24" s="147" t="s">
        <v>106</v>
      </c>
      <c r="D24" s="169">
        <v>20</v>
      </c>
      <c r="E24" s="210"/>
      <c r="F24" s="210"/>
      <c r="G24" s="127">
        <f>D24/100</f>
        <v>0.2</v>
      </c>
      <c r="H24" s="447"/>
      <c r="I24" s="844"/>
      <c r="J24" s="147" t="s">
        <v>149</v>
      </c>
      <c r="K24" s="169" t="s">
        <v>105</v>
      </c>
      <c r="L24" s="210"/>
      <c r="M24" s="210"/>
      <c r="N24" s="210"/>
      <c r="O24" s="466"/>
      <c r="P24" s="776"/>
      <c r="Q24" s="147"/>
      <c r="R24" s="169"/>
      <c r="S24" s="210"/>
      <c r="T24" s="210"/>
      <c r="U24" s="210"/>
      <c r="V24" s="464"/>
      <c r="W24" s="818"/>
      <c r="X24" s="125"/>
      <c r="Y24" s="118"/>
      <c r="Z24" s="210"/>
      <c r="AA24" s="210"/>
      <c r="AB24" s="127"/>
      <c r="AC24" s="480"/>
      <c r="AD24" s="776"/>
      <c r="AE24" s="147" t="s">
        <v>201</v>
      </c>
      <c r="AF24" s="169" t="s">
        <v>105</v>
      </c>
      <c r="AG24" s="153"/>
      <c r="AH24" s="117"/>
      <c r="AI24" s="210"/>
      <c r="AJ24" s="646"/>
      <c r="AL24" s="630"/>
      <c r="AM24" s="235"/>
      <c r="AN24" s="12"/>
      <c r="AO24" s="12"/>
      <c r="AP24" s="623"/>
      <c r="AQ24" s="623"/>
      <c r="AR24" s="623"/>
      <c r="AS24" s="623"/>
      <c r="AT24" s="623"/>
    </row>
    <row r="25" spans="1:50" ht="18" customHeight="1">
      <c r="A25" s="842"/>
      <c r="B25" s="814"/>
      <c r="C25" s="65"/>
      <c r="D25" s="65"/>
      <c r="E25" s="210"/>
      <c r="F25" s="210"/>
      <c r="G25" s="210"/>
      <c r="H25" s="449"/>
      <c r="I25" s="844"/>
      <c r="J25" s="238"/>
      <c r="K25" s="147"/>
      <c r="L25" s="210"/>
      <c r="M25" s="210"/>
      <c r="N25" s="210"/>
      <c r="O25" s="466"/>
      <c r="P25" s="776"/>
      <c r="Q25" s="147"/>
      <c r="R25" s="169"/>
      <c r="S25" s="210"/>
      <c r="T25" s="210"/>
      <c r="U25" s="210"/>
      <c r="V25" s="467"/>
      <c r="W25" s="818"/>
      <c r="X25" s="65"/>
      <c r="Y25" s="65"/>
      <c r="Z25" s="210"/>
      <c r="AA25" s="210"/>
      <c r="AB25" s="210"/>
      <c r="AC25" s="499"/>
      <c r="AD25" s="776"/>
      <c r="AE25" s="147"/>
      <c r="AF25" s="151"/>
      <c r="AG25" s="153"/>
      <c r="AH25" s="117"/>
      <c r="AI25" s="210"/>
      <c r="AJ25" s="646"/>
      <c r="AL25" s="630"/>
      <c r="AM25" s="235"/>
      <c r="AN25" s="12"/>
      <c r="AO25" s="12"/>
      <c r="AP25" s="623"/>
      <c r="AQ25" s="149"/>
      <c r="AR25" s="623"/>
      <c r="AS25" s="623"/>
      <c r="AT25" s="623"/>
    </row>
    <row r="26" spans="1:50" ht="18" customHeight="1">
      <c r="A26" s="842"/>
      <c r="B26" s="815"/>
      <c r="C26" s="148"/>
      <c r="D26" s="148"/>
      <c r="E26" s="210"/>
      <c r="F26" s="210"/>
      <c r="G26" s="210"/>
      <c r="H26" s="449"/>
      <c r="I26" s="845"/>
      <c r="J26" s="238"/>
      <c r="K26" s="239"/>
      <c r="L26" s="210"/>
      <c r="M26" s="210"/>
      <c r="N26" s="210"/>
      <c r="O26" s="466"/>
      <c r="P26" s="777"/>
      <c r="Q26" s="147"/>
      <c r="R26" s="169"/>
      <c r="S26" s="210"/>
      <c r="T26" s="210"/>
      <c r="U26" s="210"/>
      <c r="V26" s="467"/>
      <c r="W26" s="818"/>
      <c r="X26" s="65"/>
      <c r="Y26" s="65"/>
      <c r="Z26" s="210"/>
      <c r="AA26" s="210"/>
      <c r="AB26" s="210"/>
      <c r="AC26" s="499"/>
      <c r="AD26" s="777"/>
      <c r="AE26" s="147"/>
      <c r="AF26" s="148"/>
      <c r="AG26" s="153"/>
      <c r="AH26" s="117"/>
      <c r="AI26" s="210"/>
      <c r="AJ26" s="646"/>
      <c r="AL26" s="623"/>
      <c r="AM26" s="233"/>
      <c r="AN26" s="630"/>
      <c r="AO26" s="95"/>
      <c r="AP26" s="623"/>
      <c r="AQ26" s="149"/>
      <c r="AR26" s="623"/>
      <c r="AS26" s="623"/>
      <c r="AT26" s="623"/>
    </row>
    <row r="27" spans="1:50" s="144" customFormat="1">
      <c r="A27" s="271" t="s">
        <v>60</v>
      </c>
      <c r="B27" s="628" t="s">
        <v>60</v>
      </c>
      <c r="C27" s="169" t="str">
        <f>月菜單!H7</f>
        <v>豆奶</v>
      </c>
      <c r="D27" s="147" t="s">
        <v>377</v>
      </c>
      <c r="E27" s="147"/>
      <c r="F27" s="237"/>
      <c r="G27" s="421"/>
      <c r="H27" s="434"/>
      <c r="I27" s="628" t="s">
        <v>60</v>
      </c>
      <c r="J27" s="169" t="s">
        <v>71</v>
      </c>
      <c r="K27" s="52" t="s">
        <v>66</v>
      </c>
      <c r="L27" s="211"/>
      <c r="M27" s="70"/>
      <c r="N27" s="211"/>
      <c r="O27" s="153"/>
      <c r="P27" s="168" t="s">
        <v>156</v>
      </c>
      <c r="Q27" s="626"/>
      <c r="R27" s="52"/>
      <c r="S27" s="211"/>
      <c r="T27" s="211"/>
      <c r="U27" s="211"/>
      <c r="V27" s="498"/>
      <c r="W27" s="625" t="s">
        <v>48</v>
      </c>
      <c r="X27" s="169"/>
      <c r="Y27" s="52"/>
      <c r="Z27" s="211"/>
      <c r="AA27" s="211"/>
      <c r="AB27" s="211"/>
      <c r="AC27" s="468"/>
      <c r="AD27" s="168" t="s">
        <v>13</v>
      </c>
      <c r="AE27" s="626"/>
      <c r="AF27" s="110"/>
      <c r="AG27" s="211"/>
      <c r="AH27" s="211"/>
      <c r="AI27" s="211"/>
      <c r="AJ27" s="468"/>
      <c r="AK27" s="149"/>
      <c r="AL27" s="149"/>
      <c r="AM27" s="233"/>
      <c r="AN27" s="232"/>
      <c r="AO27" s="13"/>
      <c r="AP27" s="110"/>
      <c r="AQ27" s="110"/>
      <c r="AR27" s="149"/>
      <c r="AS27" s="149"/>
      <c r="AT27" s="149"/>
    </row>
    <row r="28" spans="1:50" ht="17.5" thickBot="1">
      <c r="A28" s="8" t="s">
        <v>14</v>
      </c>
      <c r="B28" s="695" t="s">
        <v>14</v>
      </c>
      <c r="C28" s="50"/>
      <c r="D28" s="555"/>
      <c r="E28" s="556"/>
      <c r="F28" s="556"/>
      <c r="G28" s="274"/>
      <c r="H28" s="435"/>
      <c r="I28" s="275" t="s">
        <v>14</v>
      </c>
      <c r="J28" s="155"/>
      <c r="K28" s="81"/>
      <c r="L28" s="274"/>
      <c r="M28" s="212"/>
      <c r="N28" s="212"/>
      <c r="O28" s="631"/>
      <c r="P28" s="625" t="s">
        <v>0</v>
      </c>
      <c r="Q28" s="50"/>
      <c r="R28" s="81"/>
      <c r="S28" s="212"/>
      <c r="T28" s="212"/>
      <c r="U28" s="212"/>
      <c r="V28" s="498"/>
      <c r="W28" s="632" t="s">
        <v>0</v>
      </c>
      <c r="X28" s="155"/>
      <c r="Y28" s="81"/>
      <c r="Z28" s="274"/>
      <c r="AA28" s="274"/>
      <c r="AB28" s="274"/>
      <c r="AC28" s="469"/>
      <c r="AD28" s="80" t="s">
        <v>0</v>
      </c>
      <c r="AE28" s="50" t="str">
        <f>月菜單!I11</f>
        <v>黑糖銀絲卷</v>
      </c>
      <c r="AF28" s="81" t="s">
        <v>221</v>
      </c>
      <c r="AG28" s="212"/>
      <c r="AH28" s="212"/>
      <c r="AI28" s="212"/>
      <c r="AJ28" s="469"/>
      <c r="AM28" s="235"/>
      <c r="AN28" s="95"/>
      <c r="AO28" s="630"/>
      <c r="AP28" s="623"/>
      <c r="AQ28" s="149"/>
      <c r="AR28" s="623"/>
      <c r="AS28" s="623"/>
      <c r="AT28" s="623"/>
    </row>
    <row r="29" spans="1:50" ht="16.5" customHeight="1">
      <c r="A29" s="785" t="s">
        <v>15</v>
      </c>
      <c r="B29" s="784" t="s">
        <v>49</v>
      </c>
      <c r="C29" s="854"/>
      <c r="D29" s="315"/>
      <c r="E29" s="422">
        <f>SUM(E5:E28)</f>
        <v>5.333333333333333</v>
      </c>
      <c r="F29" s="423">
        <f>SUM(F5:F28)</f>
        <v>2.9496103896103896</v>
      </c>
      <c r="G29" s="223">
        <f>SUM(G5:G28)</f>
        <v>1.45</v>
      </c>
      <c r="H29" s="436"/>
      <c r="I29" s="783" t="s">
        <v>16</v>
      </c>
      <c r="J29" s="793"/>
      <c r="K29" s="224"/>
      <c r="L29" s="226">
        <f>SUM(L5:L28)</f>
        <v>6</v>
      </c>
      <c r="M29" s="264">
        <f>SUM(M5:M28)</f>
        <v>3.0145454545454546</v>
      </c>
      <c r="N29" s="223">
        <f>SUM(N5:N28)</f>
        <v>1.7</v>
      </c>
      <c r="O29" s="225"/>
      <c r="P29" s="783" t="s">
        <v>49</v>
      </c>
      <c r="Q29" s="793"/>
      <c r="R29" s="224"/>
      <c r="S29" s="225">
        <f>SUM(S5:S27)</f>
        <v>7.2638888888888893</v>
      </c>
      <c r="T29" s="225">
        <f>SUM(T5:T28)</f>
        <v>2.5142857142857142</v>
      </c>
      <c r="U29" s="427">
        <f>SUM(U5:U25)</f>
        <v>1.2999999999999998</v>
      </c>
      <c r="V29" s="470"/>
      <c r="W29" s="784" t="s">
        <v>49</v>
      </c>
      <c r="X29" s="793"/>
      <c r="Y29" s="224"/>
      <c r="Z29" s="225">
        <f>SUM(Z5:Z28)</f>
        <v>0</v>
      </c>
      <c r="AA29" s="225">
        <f>SUM(AA7:AA28)</f>
        <v>0</v>
      </c>
      <c r="AB29" s="225">
        <f>SUM(AB5:AB26)</f>
        <v>0</v>
      </c>
      <c r="AC29" s="481"/>
      <c r="AD29" s="783" t="s">
        <v>16</v>
      </c>
      <c r="AE29" s="793"/>
      <c r="AF29" s="481"/>
      <c r="AG29" s="417">
        <f>SUM(AG5:AG27)</f>
        <v>6</v>
      </c>
      <c r="AH29" s="225">
        <f>SUM(AH5:AH27)</f>
        <v>2.7662337662337659</v>
      </c>
      <c r="AI29" s="225">
        <f>SUM(AI5:AI27)</f>
        <v>1.46</v>
      </c>
      <c r="AJ29" s="481"/>
      <c r="AM29" s="235"/>
      <c r="AN29" s="95"/>
      <c r="AO29" s="630"/>
      <c r="AP29" s="623"/>
      <c r="AQ29" s="149"/>
      <c r="AR29" s="623"/>
      <c r="AS29" s="623"/>
      <c r="AT29" s="623"/>
    </row>
    <row r="30" spans="1:50" ht="16.5" customHeight="1">
      <c r="A30" s="786"/>
      <c r="B30" s="788" t="s">
        <v>62</v>
      </c>
      <c r="C30" s="754"/>
      <c r="D30" s="424">
        <f>E29</f>
        <v>5.333333333333333</v>
      </c>
      <c r="E30" s="325"/>
      <c r="F30" s="325"/>
      <c r="G30" s="213"/>
      <c r="H30" s="437"/>
      <c r="I30" s="753" t="s">
        <v>51</v>
      </c>
      <c r="J30" s="754"/>
      <c r="K30" s="230">
        <f>L29</f>
        <v>6</v>
      </c>
      <c r="L30" s="169"/>
      <c r="M30" s="213"/>
      <c r="N30" s="213"/>
      <c r="O30" s="153"/>
      <c r="P30" s="753" t="s">
        <v>51</v>
      </c>
      <c r="Q30" s="754"/>
      <c r="R30" s="128">
        <f>S29</f>
        <v>7.2638888888888893</v>
      </c>
      <c r="S30" s="213"/>
      <c r="T30" s="213"/>
      <c r="U30" s="213"/>
      <c r="V30" s="471"/>
      <c r="W30" s="788" t="s">
        <v>51</v>
      </c>
      <c r="X30" s="754"/>
      <c r="Y30" s="230">
        <f>Z29</f>
        <v>0</v>
      </c>
      <c r="Z30" s="213"/>
      <c r="AA30" s="213"/>
      <c r="AB30" s="213"/>
      <c r="AC30" s="471"/>
      <c r="AD30" s="794" t="s">
        <v>51</v>
      </c>
      <c r="AE30" s="749"/>
      <c r="AF30" s="424">
        <f>AG29</f>
        <v>6</v>
      </c>
      <c r="AG30" s="325"/>
      <c r="AH30" s="213"/>
      <c r="AI30" s="213"/>
      <c r="AJ30" s="468"/>
      <c r="AM30" s="235"/>
      <c r="AN30" s="95"/>
      <c r="AO30" s="95"/>
      <c r="AP30" s="623"/>
      <c r="AQ30" s="149"/>
      <c r="AR30" s="623"/>
      <c r="AS30" s="623"/>
      <c r="AT30" s="623"/>
    </row>
    <row r="31" spans="1:50" ht="16.5" customHeight="1">
      <c r="A31" s="786"/>
      <c r="B31" s="788" t="s">
        <v>44</v>
      </c>
      <c r="C31" s="754"/>
      <c r="D31" s="340">
        <f>F29</f>
        <v>2.9496103896103896</v>
      </c>
      <c r="E31" s="325"/>
      <c r="F31" s="341"/>
      <c r="G31" s="214"/>
      <c r="H31" s="437"/>
      <c r="I31" s="753" t="s">
        <v>44</v>
      </c>
      <c r="J31" s="754"/>
      <c r="K31" s="154">
        <f>M29</f>
        <v>3.0145454545454546</v>
      </c>
      <c r="L31" s="169"/>
      <c r="M31" s="154"/>
      <c r="N31" s="214"/>
      <c r="O31" s="153"/>
      <c r="P31" s="753" t="s">
        <v>44</v>
      </c>
      <c r="Q31" s="754"/>
      <c r="R31" s="128">
        <f>T29</f>
        <v>2.5142857142857142</v>
      </c>
      <c r="S31" s="154"/>
      <c r="T31" s="214"/>
      <c r="U31" s="214"/>
      <c r="V31" s="471"/>
      <c r="W31" s="788" t="s">
        <v>44</v>
      </c>
      <c r="X31" s="754"/>
      <c r="Y31" s="154">
        <f>AA29</f>
        <v>0</v>
      </c>
      <c r="Z31" s="214"/>
      <c r="AA31" s="214"/>
      <c r="AB31" s="214"/>
      <c r="AC31" s="471"/>
      <c r="AD31" s="794" t="s">
        <v>44</v>
      </c>
      <c r="AE31" s="749"/>
      <c r="AF31" s="154">
        <f>AH29</f>
        <v>2.7662337662337659</v>
      </c>
      <c r="AG31" s="214"/>
      <c r="AH31" s="214"/>
      <c r="AI31" s="214"/>
      <c r="AJ31" s="468"/>
      <c r="AM31" s="235"/>
      <c r="AN31" s="12"/>
      <c r="AO31" s="12"/>
      <c r="AP31" s="623"/>
      <c r="AQ31" s="149"/>
      <c r="AR31" s="623"/>
      <c r="AS31" s="623"/>
      <c r="AT31" s="623"/>
    </row>
    <row r="32" spans="1:50" ht="16.5" customHeight="1">
      <c r="A32" s="786"/>
      <c r="B32" s="788" t="s">
        <v>375</v>
      </c>
      <c r="C32" s="754"/>
      <c r="D32" s="340">
        <f>G29</f>
        <v>1.45</v>
      </c>
      <c r="E32" s="341"/>
      <c r="F32" s="341"/>
      <c r="G32" s="214"/>
      <c r="H32" s="437"/>
      <c r="I32" s="753" t="s">
        <v>375</v>
      </c>
      <c r="J32" s="754"/>
      <c r="K32" s="154">
        <f>N29</f>
        <v>1.7</v>
      </c>
      <c r="L32" s="169"/>
      <c r="M32" s="154"/>
      <c r="N32" s="214"/>
      <c r="O32" s="153"/>
      <c r="P32" s="753" t="s">
        <v>375</v>
      </c>
      <c r="Q32" s="754"/>
      <c r="R32" s="419">
        <f>U29</f>
        <v>1.2999999999999998</v>
      </c>
      <c r="S32" s="557"/>
      <c r="T32" s="214"/>
      <c r="U32" s="214"/>
      <c r="V32" s="471"/>
      <c r="W32" s="788" t="s">
        <v>375</v>
      </c>
      <c r="X32" s="754"/>
      <c r="Y32" s="154">
        <f>AB29</f>
        <v>0</v>
      </c>
      <c r="Z32" s="214"/>
      <c r="AA32" s="214"/>
      <c r="AB32" s="214"/>
      <c r="AC32" s="471"/>
      <c r="AD32" s="794" t="s">
        <v>375</v>
      </c>
      <c r="AE32" s="749"/>
      <c r="AF32" s="154">
        <f>AI29</f>
        <v>1.46</v>
      </c>
      <c r="AG32" s="214"/>
      <c r="AH32" s="214"/>
      <c r="AI32" s="214"/>
      <c r="AJ32" s="468"/>
      <c r="AM32" s="235"/>
      <c r="AN32" s="234"/>
      <c r="AO32" s="12"/>
      <c r="AP32" s="623"/>
      <c r="AQ32" s="149"/>
      <c r="AR32" s="623"/>
      <c r="AS32" s="623"/>
      <c r="AT32" s="623"/>
    </row>
    <row r="33" spans="1:46" ht="16.5" customHeight="1">
      <c r="A33" s="786"/>
      <c r="B33" s="788" t="s">
        <v>376</v>
      </c>
      <c r="C33" s="754"/>
      <c r="D33" s="83"/>
      <c r="E33" s="215"/>
      <c r="F33" s="215"/>
      <c r="G33" s="215"/>
      <c r="H33" s="437"/>
      <c r="I33" s="753" t="s">
        <v>376</v>
      </c>
      <c r="J33" s="754"/>
      <c r="K33" s="103">
        <v>1</v>
      </c>
      <c r="L33" s="169"/>
      <c r="M33" s="83"/>
      <c r="N33" s="215"/>
      <c r="O33" s="153"/>
      <c r="P33" s="753" t="s">
        <v>376</v>
      </c>
      <c r="Q33" s="754"/>
      <c r="R33" s="134"/>
      <c r="S33" s="215"/>
      <c r="T33" s="215"/>
      <c r="U33" s="215"/>
      <c r="V33" s="471"/>
      <c r="W33" s="788" t="s">
        <v>376</v>
      </c>
      <c r="X33" s="754"/>
      <c r="Y33" s="83">
        <v>0</v>
      </c>
      <c r="Z33" s="215"/>
      <c r="AA33" s="215"/>
      <c r="AB33" s="215"/>
      <c r="AC33" s="471"/>
      <c r="AD33" s="794" t="s">
        <v>376</v>
      </c>
      <c r="AE33" s="749"/>
      <c r="AF33" s="83"/>
      <c r="AG33" s="215"/>
      <c r="AH33" s="215"/>
      <c r="AI33" s="215"/>
      <c r="AJ33" s="468"/>
      <c r="AM33" s="235"/>
      <c r="AN33" s="234"/>
      <c r="AO33" s="12"/>
      <c r="AP33" s="623"/>
      <c r="AQ33" s="149"/>
      <c r="AR33" s="623"/>
      <c r="AS33" s="623"/>
      <c r="AT33" s="623"/>
    </row>
    <row r="34" spans="1:46" ht="16.5" customHeight="1">
      <c r="A34" s="786"/>
      <c r="B34" s="852" t="s">
        <v>69</v>
      </c>
      <c r="C34" s="796"/>
      <c r="D34" s="103"/>
      <c r="E34" s="216"/>
      <c r="F34" s="216"/>
      <c r="G34" s="216"/>
      <c r="H34" s="438"/>
      <c r="I34" s="795" t="s">
        <v>69</v>
      </c>
      <c r="J34" s="852"/>
      <c r="K34" s="83"/>
      <c r="L34" s="626"/>
      <c r="M34" s="83"/>
      <c r="N34" s="216"/>
      <c r="O34" s="104"/>
      <c r="P34" s="795" t="s">
        <v>10</v>
      </c>
      <c r="Q34" s="796"/>
      <c r="R34" s="103"/>
      <c r="S34" s="216"/>
      <c r="T34" s="216"/>
      <c r="U34" s="216"/>
      <c r="V34" s="472"/>
      <c r="W34" s="788" t="s">
        <v>10</v>
      </c>
      <c r="X34" s="754"/>
      <c r="Y34" s="103"/>
      <c r="Z34" s="216"/>
      <c r="AA34" s="216"/>
      <c r="AB34" s="216"/>
      <c r="AC34" s="472"/>
      <c r="AD34" s="850" t="s">
        <v>10</v>
      </c>
      <c r="AE34" s="747"/>
      <c r="AF34" s="83"/>
      <c r="AG34" s="216"/>
      <c r="AH34" s="216"/>
      <c r="AI34" s="216"/>
      <c r="AJ34" s="502"/>
      <c r="AM34" s="235"/>
      <c r="AN34" s="234"/>
      <c r="AO34" s="12"/>
      <c r="AP34" s="623"/>
      <c r="AQ34" s="149"/>
      <c r="AR34" s="623"/>
      <c r="AS34" s="623"/>
      <c r="AT34" s="623"/>
    </row>
    <row r="35" spans="1:46" s="33" customFormat="1" ht="16.5" customHeight="1">
      <c r="A35" s="786"/>
      <c r="B35" s="788" t="s">
        <v>70</v>
      </c>
      <c r="C35" s="754"/>
      <c r="D35" s="93" t="s">
        <v>68</v>
      </c>
      <c r="E35" s="217"/>
      <c r="F35" s="217"/>
      <c r="G35" s="217"/>
      <c r="H35" s="439"/>
      <c r="I35" s="794" t="s">
        <v>9</v>
      </c>
      <c r="J35" s="749"/>
      <c r="K35" s="287" t="s">
        <v>267</v>
      </c>
      <c r="L35" s="249"/>
      <c r="M35" s="93"/>
      <c r="N35" s="217"/>
      <c r="O35" s="279"/>
      <c r="P35" s="794" t="s">
        <v>9</v>
      </c>
      <c r="Q35" s="749"/>
      <c r="R35" s="93" t="s">
        <v>58</v>
      </c>
      <c r="S35" s="217"/>
      <c r="T35" s="217"/>
      <c r="U35" s="217"/>
      <c r="V35" s="473"/>
      <c r="W35" s="748" t="s">
        <v>9</v>
      </c>
      <c r="X35" s="749"/>
      <c r="Y35" s="93" t="s">
        <v>368</v>
      </c>
      <c r="Z35" s="217"/>
      <c r="AA35" s="217"/>
      <c r="AB35" s="217"/>
      <c r="AC35" s="473"/>
      <c r="AD35" s="851" t="s">
        <v>9</v>
      </c>
      <c r="AE35" s="781"/>
      <c r="AF35" s="93">
        <v>2.5</v>
      </c>
      <c r="AG35" s="217"/>
      <c r="AH35" s="217"/>
      <c r="AI35" s="217"/>
      <c r="AJ35" s="503"/>
      <c r="AM35" s="235"/>
      <c r="AN35" s="234"/>
      <c r="AO35" s="12"/>
      <c r="AP35" s="34"/>
      <c r="AQ35" s="34"/>
      <c r="AR35" s="34"/>
      <c r="AS35" s="34"/>
      <c r="AT35" s="34"/>
    </row>
    <row r="36" spans="1:46" s="33" customFormat="1" ht="24.75" customHeight="1" thickBot="1">
      <c r="A36" s="787"/>
      <c r="B36" s="856" t="s">
        <v>81</v>
      </c>
      <c r="C36" s="798"/>
      <c r="D36" s="92">
        <f>D30*70+D31*75+D32*25+D33*60+D34*120+D35*45</f>
        <v>743.30411255411252</v>
      </c>
      <c r="E36" s="218"/>
      <c r="F36" s="218"/>
      <c r="G36" s="218"/>
      <c r="H36" s="440"/>
      <c r="I36" s="810" t="s">
        <v>52</v>
      </c>
      <c r="J36" s="790"/>
      <c r="K36" s="92">
        <f>K30*70+K31*75+K32*25+K33*60+K34*120+K35*45</f>
        <v>861.09090909090912</v>
      </c>
      <c r="L36" s="250"/>
      <c r="M36" s="218"/>
      <c r="N36" s="218"/>
      <c r="O36" s="280"/>
      <c r="P36" s="810" t="s">
        <v>52</v>
      </c>
      <c r="Q36" s="790"/>
      <c r="R36" s="92">
        <f>R30*70+R31*75+R32*25+R33*60+R34*120+R35*45</f>
        <v>842.04365079365084</v>
      </c>
      <c r="S36" s="218"/>
      <c r="T36" s="218"/>
      <c r="U36" s="218"/>
      <c r="V36" s="474"/>
      <c r="W36" s="853" t="s">
        <v>52</v>
      </c>
      <c r="X36" s="809"/>
      <c r="Y36" s="92">
        <f>Y30*70+Y31*75+Y32*25+Y33*60+Y34*120+Y35*45</f>
        <v>0</v>
      </c>
      <c r="Z36" s="218"/>
      <c r="AA36" s="218"/>
      <c r="AB36" s="252"/>
      <c r="AC36" s="483"/>
      <c r="AD36" s="797" t="s">
        <v>52</v>
      </c>
      <c r="AE36" s="798"/>
      <c r="AF36" s="92">
        <f>AF30*70+AF31*75+AF32*25+AF33*60+AF34*120+AF35*45</f>
        <v>776.46753246753246</v>
      </c>
      <c r="AG36" s="218"/>
      <c r="AH36" s="218"/>
      <c r="AI36" s="218"/>
      <c r="AJ36" s="504"/>
      <c r="AM36" s="235"/>
      <c r="AN36" s="12"/>
      <c r="AO36" s="173"/>
      <c r="AP36" s="34"/>
      <c r="AQ36" s="34"/>
      <c r="AR36" s="34"/>
      <c r="AS36" s="34"/>
      <c r="AT36" s="34"/>
    </row>
    <row r="37" spans="1:46" s="35" customFormat="1" ht="18" customHeight="1">
      <c r="A37" s="670" t="s">
        <v>17</v>
      </c>
      <c r="B37" s="670"/>
      <c r="C37" s="670"/>
      <c r="D37" s="670"/>
      <c r="E37" s="671"/>
      <c r="F37" s="671"/>
      <c r="G37" s="671"/>
      <c r="H37" s="672"/>
      <c r="I37" s="671" t="s">
        <v>18</v>
      </c>
      <c r="J37" s="671"/>
      <c r="K37" s="670" t="s">
        <v>19</v>
      </c>
      <c r="L37" s="671"/>
      <c r="M37" s="671"/>
      <c r="N37" s="671"/>
      <c r="O37" s="673"/>
      <c r="P37" s="670" t="s">
        <v>20</v>
      </c>
      <c r="Q37" s="670"/>
      <c r="R37" s="670"/>
      <c r="S37" s="671"/>
      <c r="T37" s="671"/>
      <c r="U37" s="671"/>
      <c r="V37" s="670"/>
      <c r="W37" s="670"/>
      <c r="X37" s="671"/>
      <c r="Y37" s="671" t="s">
        <v>21</v>
      </c>
      <c r="Z37" s="671"/>
      <c r="AA37" s="671"/>
      <c r="AB37" s="671"/>
      <c r="AC37" s="671"/>
      <c r="AD37" s="671"/>
      <c r="AE37" s="671"/>
      <c r="AF37" s="671"/>
      <c r="AG37" s="671"/>
      <c r="AH37" s="674"/>
      <c r="AI37" s="674"/>
      <c r="AJ37" s="485"/>
      <c r="AM37" s="675"/>
      <c r="AN37" s="676"/>
      <c r="AO37" s="677"/>
      <c r="AP37" s="55"/>
      <c r="AQ37" s="55"/>
    </row>
    <row r="38" spans="1:46" s="37" customFormat="1" ht="18" customHeight="1">
      <c r="A38" s="709" t="s">
        <v>22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621"/>
      <c r="M38" s="621"/>
      <c r="N38" s="621"/>
      <c r="O38" s="477"/>
      <c r="P38" s="57"/>
      <c r="Q38" s="57"/>
      <c r="R38" s="57"/>
      <c r="S38" s="57"/>
      <c r="T38" s="57"/>
      <c r="U38" s="57"/>
      <c r="V38" s="57"/>
      <c r="W38" s="57"/>
      <c r="X38" s="55"/>
      <c r="Y38" s="35"/>
      <c r="Z38" s="35"/>
      <c r="AA38" s="35"/>
      <c r="AB38" s="35"/>
      <c r="AC38" s="35"/>
      <c r="AD38" s="35"/>
      <c r="AE38" s="35"/>
      <c r="AF38" s="35"/>
      <c r="AG38" s="35"/>
      <c r="AH38" s="621"/>
      <c r="AI38" s="621"/>
      <c r="AJ38" s="486"/>
      <c r="AM38" s="235"/>
      <c r="AN38" s="12"/>
      <c r="AO38" s="637"/>
      <c r="AP38" s="36"/>
      <c r="AQ38" s="36"/>
    </row>
    <row r="39" spans="1:46" s="37" customFormat="1" ht="18" customHeight="1">
      <c r="A39" s="725" t="s">
        <v>12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5"/>
      <c r="Y39" s="36"/>
      <c r="Z39" s="36"/>
      <c r="AA39" s="36"/>
      <c r="AB39" s="36"/>
      <c r="AG39" s="36"/>
      <c r="AH39" s="36"/>
      <c r="AI39" s="36"/>
      <c r="AJ39" s="486"/>
      <c r="AM39" s="235"/>
      <c r="AN39" s="12"/>
      <c r="AO39" s="12"/>
      <c r="AP39" s="36"/>
    </row>
    <row r="40" spans="1:46" s="630" customFormat="1" ht="19.5">
      <c r="A40" s="58" t="s">
        <v>11</v>
      </c>
      <c r="B40" s="58"/>
      <c r="C40" s="58"/>
      <c r="D40" s="36"/>
      <c r="E40" s="36"/>
      <c r="F40" s="36"/>
      <c r="G40" s="36"/>
      <c r="H40" s="442"/>
      <c r="I40" s="39"/>
      <c r="J40" s="39"/>
      <c r="K40" s="58"/>
      <c r="L40" s="36"/>
      <c r="M40" s="36"/>
      <c r="N40" s="36"/>
      <c r="O40" s="506"/>
      <c r="P40" s="39"/>
      <c r="Q40" s="39"/>
      <c r="R40" s="39"/>
      <c r="S40" s="36"/>
      <c r="T40" s="36"/>
      <c r="U40" s="36"/>
      <c r="V40" s="39"/>
      <c r="W40" s="40"/>
      <c r="X40" s="36"/>
      <c r="Y40" s="36"/>
      <c r="Z40" s="36"/>
      <c r="AA40" s="36"/>
      <c r="AB40" s="36"/>
      <c r="AC40" s="37"/>
      <c r="AD40" s="37"/>
      <c r="AE40" s="37"/>
      <c r="AF40" s="37"/>
      <c r="AG40" s="36"/>
      <c r="AH40" s="36"/>
      <c r="AI40" s="36"/>
      <c r="AJ40" s="113"/>
      <c r="AM40" s="235"/>
      <c r="AN40" s="12"/>
      <c r="AO40" s="12"/>
    </row>
    <row r="41" spans="1:46">
      <c r="D41" s="623"/>
      <c r="E41" s="623"/>
      <c r="F41" s="623"/>
      <c r="G41" s="623"/>
      <c r="H41" s="443"/>
      <c r="AM41" s="623"/>
      <c r="AN41" s="623"/>
      <c r="AO41" s="623"/>
      <c r="AP41" s="623"/>
    </row>
    <row r="42" spans="1:46">
      <c r="D42" s="623"/>
      <c r="E42" s="623"/>
      <c r="F42" s="623"/>
      <c r="G42" s="623"/>
      <c r="H42" s="443"/>
      <c r="AM42" s="623"/>
      <c r="AN42" s="623"/>
      <c r="AO42" s="623"/>
      <c r="AP42" s="623"/>
    </row>
    <row r="43" spans="1:46">
      <c r="D43" s="95"/>
      <c r="E43" s="630"/>
      <c r="F43" s="43"/>
      <c r="G43" s="231"/>
      <c r="H43" s="444"/>
      <c r="AM43" s="623"/>
      <c r="AN43" s="623"/>
      <c r="AO43" s="623"/>
      <c r="AP43" s="623"/>
    </row>
    <row r="44" spans="1:46">
      <c r="D44" s="630"/>
      <c r="E44" s="630"/>
      <c r="F44" s="231"/>
      <c r="G44" s="231"/>
      <c r="H44" s="444"/>
      <c r="AM44" s="623"/>
      <c r="AN44" s="623"/>
      <c r="AO44" s="623"/>
      <c r="AP44" s="623"/>
    </row>
    <row r="45" spans="1:46">
      <c r="D45" s="630"/>
      <c r="E45" s="630"/>
      <c r="F45" s="43"/>
      <c r="G45" s="231"/>
      <c r="H45" s="444"/>
    </row>
    <row r="46" spans="1:46">
      <c r="D46" s="630"/>
      <c r="E46" s="630"/>
      <c r="F46" s="231"/>
      <c r="G46" s="231"/>
      <c r="H46" s="444"/>
    </row>
    <row r="47" spans="1:46">
      <c r="D47" s="630"/>
      <c r="E47" s="630"/>
      <c r="F47" s="623"/>
      <c r="G47" s="623"/>
      <c r="H47" s="444"/>
    </row>
    <row r="48" spans="1:46">
      <c r="D48" s="623"/>
      <c r="E48" s="623"/>
      <c r="F48" s="623"/>
      <c r="G48" s="623"/>
      <c r="H48" s="443"/>
    </row>
  </sheetData>
  <mergeCells count="92">
    <mergeCell ref="P5:P6"/>
    <mergeCell ref="AN10:AN14"/>
    <mergeCell ref="W29:X29"/>
    <mergeCell ref="I35:J35"/>
    <mergeCell ref="P35:Q35"/>
    <mergeCell ref="P31:Q31"/>
    <mergeCell ref="I29:J29"/>
    <mergeCell ref="I33:J33"/>
    <mergeCell ref="P33:Q33"/>
    <mergeCell ref="AD36:AE36"/>
    <mergeCell ref="A29:A36"/>
    <mergeCell ref="B29:C29"/>
    <mergeCell ref="P29:Q29"/>
    <mergeCell ref="W30:X30"/>
    <mergeCell ref="B31:C31"/>
    <mergeCell ref="B35:C35"/>
    <mergeCell ref="W31:X31"/>
    <mergeCell ref="B33:C33"/>
    <mergeCell ref="B32:C32"/>
    <mergeCell ref="B36:C36"/>
    <mergeCell ref="I36:J36"/>
    <mergeCell ref="P36:Q36"/>
    <mergeCell ref="W34:X34"/>
    <mergeCell ref="W35:X35"/>
    <mergeCell ref="W36:X36"/>
    <mergeCell ref="W32:X32"/>
    <mergeCell ref="W33:X33"/>
    <mergeCell ref="AD32:AE32"/>
    <mergeCell ref="AD33:AE33"/>
    <mergeCell ref="B34:C34"/>
    <mergeCell ref="I34:J34"/>
    <mergeCell ref="P34:Q34"/>
    <mergeCell ref="B30:C30"/>
    <mergeCell ref="I30:J30"/>
    <mergeCell ref="P30:Q30"/>
    <mergeCell ref="P32:Q32"/>
    <mergeCell ref="I31:J31"/>
    <mergeCell ref="I32:J32"/>
    <mergeCell ref="AD30:AE30"/>
    <mergeCell ref="AD31:AE31"/>
    <mergeCell ref="AD34:AE34"/>
    <mergeCell ref="AD35:AE35"/>
    <mergeCell ref="AD29:AE29"/>
    <mergeCell ref="AE18:AE21"/>
    <mergeCell ref="W17:W21"/>
    <mergeCell ref="W7:W11"/>
    <mergeCell ref="W12:W16"/>
    <mergeCell ref="X18:X21"/>
    <mergeCell ref="AD12:AD16"/>
    <mergeCell ref="A22:A26"/>
    <mergeCell ref="I22:I26"/>
    <mergeCell ref="B7:B11"/>
    <mergeCell ref="B17:B21"/>
    <mergeCell ref="I17:I21"/>
    <mergeCell ref="I12:I16"/>
    <mergeCell ref="K3:O3"/>
    <mergeCell ref="A17:A21"/>
    <mergeCell ref="A7:A11"/>
    <mergeCell ref="I7:I11"/>
    <mergeCell ref="B12:B16"/>
    <mergeCell ref="Q18:Q21"/>
    <mergeCell ref="P7:P11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A5:A6"/>
    <mergeCell ref="A12:A16"/>
    <mergeCell ref="A38:K38"/>
    <mergeCell ref="A39:X39"/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22:P26"/>
    <mergeCell ref="AD5:AD6"/>
    <mergeCell ref="AD7:AD11"/>
    <mergeCell ref="P12:P16"/>
    <mergeCell ref="P17:P21"/>
  </mergeCells>
  <phoneticPr fontId="1" type="noConversion"/>
  <printOptions horizontalCentered="1" verticalCentered="1"/>
  <pageMargins left="0" right="0" top="0" bottom="0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59"/>
  <sheetViews>
    <sheetView zoomScale="80" zoomScaleNormal="80" workbookViewId="0">
      <selection sqref="A1:AJ1"/>
    </sheetView>
  </sheetViews>
  <sheetFormatPr defaultColWidth="8.90625" defaultRowHeight="17"/>
  <cols>
    <col min="1" max="1" width="8.90625" style="4"/>
    <col min="2" max="2" width="9.453125" style="4" customWidth="1"/>
    <col min="3" max="3" width="10.08984375" style="4" customWidth="1"/>
    <col min="4" max="4" width="8.36328125" style="4" customWidth="1"/>
    <col min="5" max="7" width="5.6328125" style="4" hidden="1" customWidth="1"/>
    <col min="8" max="8" width="5.6328125" style="430" customWidth="1"/>
    <col min="9" max="9" width="9.6328125" style="4" customWidth="1"/>
    <col min="10" max="10" width="10.36328125" style="4" customWidth="1"/>
    <col min="11" max="11" width="8.36328125" style="4" customWidth="1"/>
    <col min="12" max="14" width="5.6328125" style="4" hidden="1" customWidth="1"/>
    <col min="15" max="15" width="5.6328125" style="479" customWidth="1"/>
    <col min="16" max="16" width="9.6328125" style="4" customWidth="1"/>
    <col min="17" max="17" width="10.08984375" style="4" customWidth="1"/>
    <col min="18" max="18" width="8.36328125" style="4" customWidth="1"/>
    <col min="19" max="21" width="5.6328125" style="4" hidden="1" customWidth="1"/>
    <col min="22" max="22" width="5.6328125" style="430" customWidth="1"/>
    <col min="23" max="23" width="8.90625" style="4"/>
    <col min="24" max="24" width="10" style="4" customWidth="1"/>
    <col min="25" max="25" width="8.36328125" style="4" customWidth="1"/>
    <col min="26" max="28" width="5.6328125" style="4" hidden="1" customWidth="1"/>
    <col min="29" max="29" width="5.6328125" style="430" customWidth="1"/>
    <col min="30" max="30" width="8.90625" style="4"/>
    <col min="31" max="31" width="10.6328125" style="4" customWidth="1"/>
    <col min="32" max="32" width="8.36328125" style="4" customWidth="1"/>
    <col min="33" max="35" width="5.6328125" style="4" hidden="1" customWidth="1"/>
    <col min="36" max="36" width="5.6328125" style="4" customWidth="1"/>
    <col min="37" max="16384" width="8.90625" style="4"/>
  </cols>
  <sheetData>
    <row r="1" spans="1:62" ht="21" customHeight="1">
      <c r="A1" s="726" t="s">
        <v>403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182"/>
      <c r="AL1" s="182"/>
      <c r="AM1" s="182"/>
      <c r="AN1" s="182"/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D1" s="623"/>
      <c r="BE1" s="623"/>
      <c r="BF1" s="623"/>
      <c r="BG1" s="623"/>
      <c r="BH1" s="623"/>
      <c r="BI1" s="623"/>
      <c r="BJ1" s="623"/>
    </row>
    <row r="2" spans="1:62" ht="21" customHeight="1" thickBot="1">
      <c r="A2" s="183" t="s">
        <v>378</v>
      </c>
      <c r="B2" s="9"/>
      <c r="C2" s="9"/>
      <c r="D2" s="9"/>
      <c r="H2" s="445"/>
      <c r="I2" s="9"/>
      <c r="J2" s="9"/>
      <c r="K2" s="9"/>
      <c r="O2" s="461"/>
      <c r="P2" s="9"/>
      <c r="Q2" s="9"/>
      <c r="R2" s="9"/>
      <c r="V2" s="445"/>
      <c r="W2" s="727" t="s">
        <v>6</v>
      </c>
      <c r="X2" s="728"/>
      <c r="Y2" s="728"/>
      <c r="AC2" s="445"/>
      <c r="AD2" s="727" t="s">
        <v>8</v>
      </c>
      <c r="AE2" s="727"/>
      <c r="AF2" s="727"/>
      <c r="AJ2" s="9"/>
      <c r="AK2" s="184"/>
      <c r="AL2" s="185"/>
    </row>
    <row r="3" spans="1:62" s="170" customFormat="1" ht="16.5" customHeight="1" thickBot="1">
      <c r="A3" s="48" t="s">
        <v>77</v>
      </c>
      <c r="B3" s="822" t="s">
        <v>316</v>
      </c>
      <c r="C3" s="823"/>
      <c r="D3" s="828" t="s">
        <v>89</v>
      </c>
      <c r="E3" s="829"/>
      <c r="F3" s="829"/>
      <c r="G3" s="829"/>
      <c r="H3" s="830"/>
      <c r="I3" s="822">
        <v>45214</v>
      </c>
      <c r="J3" s="823"/>
      <c r="K3" s="828" t="s">
        <v>79</v>
      </c>
      <c r="L3" s="829"/>
      <c r="M3" s="829"/>
      <c r="N3" s="829"/>
      <c r="O3" s="830"/>
      <c r="P3" s="822" t="s">
        <v>261</v>
      </c>
      <c r="Q3" s="823"/>
      <c r="R3" s="824" t="s">
        <v>78</v>
      </c>
      <c r="S3" s="825"/>
      <c r="T3" s="825"/>
      <c r="U3" s="825"/>
      <c r="V3" s="826"/>
      <c r="W3" s="822">
        <v>45216</v>
      </c>
      <c r="X3" s="823"/>
      <c r="Y3" s="828" t="s">
        <v>80</v>
      </c>
      <c r="Z3" s="829"/>
      <c r="AA3" s="829"/>
      <c r="AB3" s="829"/>
      <c r="AC3" s="830"/>
      <c r="AD3" s="822">
        <v>45217</v>
      </c>
      <c r="AE3" s="827"/>
      <c r="AF3" s="831" t="s">
        <v>42</v>
      </c>
      <c r="AG3" s="832"/>
      <c r="AH3" s="832"/>
      <c r="AI3" s="832"/>
      <c r="AJ3" s="833"/>
      <c r="AK3" s="869"/>
      <c r="AL3" s="869"/>
      <c r="AM3" s="868"/>
      <c r="AN3" s="868"/>
      <c r="AO3" s="630"/>
      <c r="AP3" s="630"/>
      <c r="AQ3" s="630"/>
    </row>
    <row r="4" spans="1:62" s="5" customFormat="1" ht="18" customHeight="1">
      <c r="A4" s="44" t="s">
        <v>34</v>
      </c>
      <c r="B4" s="45" t="s">
        <v>46</v>
      </c>
      <c r="C4" s="6" t="s">
        <v>47</v>
      </c>
      <c r="D4" s="411" t="s">
        <v>379</v>
      </c>
      <c r="E4" s="209" t="s">
        <v>100</v>
      </c>
      <c r="F4" s="209" t="s">
        <v>101</v>
      </c>
      <c r="G4" s="209" t="s">
        <v>102</v>
      </c>
      <c r="H4" s="491" t="s">
        <v>56</v>
      </c>
      <c r="I4" s="7" t="s">
        <v>380</v>
      </c>
      <c r="J4" s="46" t="s">
        <v>43</v>
      </c>
      <c r="K4" s="6" t="s">
        <v>85</v>
      </c>
      <c r="L4" s="209" t="s">
        <v>100</v>
      </c>
      <c r="M4" s="209" t="s">
        <v>101</v>
      </c>
      <c r="N4" s="209" t="s">
        <v>102</v>
      </c>
      <c r="O4" s="462" t="s">
        <v>56</v>
      </c>
      <c r="P4" s="7" t="s">
        <v>380</v>
      </c>
      <c r="Q4" s="46" t="s">
        <v>43</v>
      </c>
      <c r="R4" s="6" t="s">
        <v>85</v>
      </c>
      <c r="S4" s="209" t="s">
        <v>100</v>
      </c>
      <c r="T4" s="209" t="s">
        <v>101</v>
      </c>
      <c r="U4" s="209" t="s">
        <v>102</v>
      </c>
      <c r="V4" s="491" t="s">
        <v>56</v>
      </c>
      <c r="W4" s="7" t="s">
        <v>380</v>
      </c>
      <c r="X4" s="46" t="s">
        <v>43</v>
      </c>
      <c r="Y4" s="6" t="s">
        <v>85</v>
      </c>
      <c r="Z4" s="209" t="s">
        <v>100</v>
      </c>
      <c r="AA4" s="209" t="s">
        <v>101</v>
      </c>
      <c r="AB4" s="209" t="s">
        <v>102</v>
      </c>
      <c r="AC4" s="491" t="s">
        <v>56</v>
      </c>
      <c r="AD4" s="7" t="s">
        <v>380</v>
      </c>
      <c r="AE4" s="46" t="s">
        <v>43</v>
      </c>
      <c r="AF4" s="6" t="s">
        <v>85</v>
      </c>
      <c r="AG4" s="209" t="s">
        <v>100</v>
      </c>
      <c r="AH4" s="209" t="s">
        <v>101</v>
      </c>
      <c r="AI4" s="209" t="s">
        <v>102</v>
      </c>
      <c r="AJ4" s="188" t="s">
        <v>56</v>
      </c>
      <c r="AL4" s="43"/>
      <c r="AM4" s="43"/>
      <c r="AN4" s="43"/>
      <c r="AO4" s="43"/>
      <c r="AP4" s="43"/>
      <c r="AQ4" s="43"/>
      <c r="AR4" s="43"/>
      <c r="AS4" s="43"/>
      <c r="AT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</row>
    <row r="5" spans="1:62" ht="18" customHeight="1">
      <c r="A5" s="729" t="s">
        <v>3</v>
      </c>
      <c r="B5" s="817" t="s">
        <v>139</v>
      </c>
      <c r="C5" s="169" t="s">
        <v>140</v>
      </c>
      <c r="D5" s="169">
        <v>110</v>
      </c>
      <c r="E5" s="79">
        <f>D5/20</f>
        <v>5.5</v>
      </c>
      <c r="F5" s="79"/>
      <c r="G5" s="79"/>
      <c r="H5" s="432"/>
      <c r="I5" s="811" t="s">
        <v>40</v>
      </c>
      <c r="J5" s="169" t="s">
        <v>93</v>
      </c>
      <c r="K5" s="169">
        <v>90</v>
      </c>
      <c r="L5" s="79">
        <f>K5/20</f>
        <v>4.5</v>
      </c>
      <c r="M5" s="79"/>
      <c r="N5" s="79"/>
      <c r="O5" s="463"/>
      <c r="P5" s="816" t="s">
        <v>340</v>
      </c>
      <c r="Q5" s="169" t="s">
        <v>340</v>
      </c>
      <c r="R5" s="169">
        <v>200</v>
      </c>
      <c r="S5" s="169">
        <f>R5/50</f>
        <v>4</v>
      </c>
      <c r="T5" s="169"/>
      <c r="U5" s="169"/>
      <c r="V5" s="507"/>
      <c r="W5" s="816" t="s">
        <v>40</v>
      </c>
      <c r="X5" s="169" t="s">
        <v>93</v>
      </c>
      <c r="Y5" s="169">
        <v>80</v>
      </c>
      <c r="Z5" s="79">
        <f>Y5/20</f>
        <v>4</v>
      </c>
      <c r="AA5" s="79"/>
      <c r="AB5" s="79"/>
      <c r="AC5" s="432"/>
      <c r="AD5" s="817" t="s">
        <v>139</v>
      </c>
      <c r="AE5" s="169" t="s">
        <v>140</v>
      </c>
      <c r="AF5" s="169">
        <v>120</v>
      </c>
      <c r="AG5" s="79">
        <f>AF5/20</f>
        <v>6</v>
      </c>
      <c r="AH5" s="79"/>
      <c r="AI5" s="79"/>
      <c r="AJ5" s="463"/>
      <c r="AL5" s="623"/>
      <c r="AM5" s="623"/>
      <c r="AN5" s="623"/>
      <c r="AO5" s="623"/>
      <c r="AP5" s="623"/>
      <c r="AQ5" s="623"/>
      <c r="AR5" s="623"/>
      <c r="AS5" s="623"/>
      <c r="AT5" s="623"/>
    </row>
    <row r="6" spans="1:62" ht="18" customHeight="1">
      <c r="A6" s="730"/>
      <c r="B6" s="855"/>
      <c r="C6" s="169"/>
      <c r="D6" s="169"/>
      <c r="E6" s="79"/>
      <c r="F6" s="79"/>
      <c r="G6" s="79"/>
      <c r="H6" s="432"/>
      <c r="I6" s="812"/>
      <c r="J6" s="146" t="s">
        <v>94</v>
      </c>
      <c r="K6" s="169">
        <v>30</v>
      </c>
      <c r="L6" s="79">
        <f>K6/20</f>
        <v>1.5</v>
      </c>
      <c r="M6" s="79"/>
      <c r="N6" s="79"/>
      <c r="O6" s="463"/>
      <c r="P6" s="816"/>
      <c r="Q6" s="647" t="s">
        <v>359</v>
      </c>
      <c r="R6" s="648"/>
      <c r="S6" s="169"/>
      <c r="T6" s="169"/>
      <c r="U6" s="127"/>
      <c r="V6" s="507"/>
      <c r="W6" s="817"/>
      <c r="X6" s="146" t="s">
        <v>94</v>
      </c>
      <c r="Y6" s="146">
        <v>20</v>
      </c>
      <c r="Z6" s="79">
        <f>Y6/20</f>
        <v>1</v>
      </c>
      <c r="AA6" s="79"/>
      <c r="AB6" s="79"/>
      <c r="AC6" s="432"/>
      <c r="AD6" s="855"/>
      <c r="AE6" s="169"/>
      <c r="AF6" s="169"/>
      <c r="AG6" s="79"/>
      <c r="AH6" s="79"/>
      <c r="AI6" s="79"/>
      <c r="AJ6" s="463"/>
      <c r="AL6" s="623"/>
      <c r="AM6" s="235"/>
      <c r="AN6" s="231"/>
      <c r="AO6" s="231"/>
      <c r="AP6" s="231"/>
      <c r="AQ6" s="231"/>
      <c r="AR6" s="231"/>
      <c r="AS6" s="623"/>
      <c r="AT6" s="623"/>
    </row>
    <row r="7" spans="1:62" ht="18" customHeight="1">
      <c r="A7" s="729" t="s">
        <v>36</v>
      </c>
      <c r="B7" s="870" t="s">
        <v>323</v>
      </c>
      <c r="C7" s="308" t="s">
        <v>324</v>
      </c>
      <c r="D7" s="117">
        <v>75</v>
      </c>
      <c r="E7" s="127"/>
      <c r="F7" s="118">
        <f>D7/55</f>
        <v>1.3636363636363635</v>
      </c>
      <c r="G7" s="127"/>
      <c r="H7" s="432"/>
      <c r="I7" s="762" t="s">
        <v>335</v>
      </c>
      <c r="J7" s="151" t="s">
        <v>278</v>
      </c>
      <c r="K7" s="151">
        <v>75</v>
      </c>
      <c r="L7" s="127"/>
      <c r="M7" s="127">
        <f>K7/35</f>
        <v>2.1428571428571428</v>
      </c>
      <c r="N7" s="127"/>
      <c r="O7" s="463"/>
      <c r="P7" s="762" t="s">
        <v>341</v>
      </c>
      <c r="Q7" s="308" t="s">
        <v>38</v>
      </c>
      <c r="R7" s="169">
        <v>10</v>
      </c>
      <c r="S7" s="169"/>
      <c r="T7" s="169"/>
      <c r="U7" s="127">
        <f>R9/100</f>
        <v>0.2</v>
      </c>
      <c r="V7" s="507"/>
      <c r="W7" s="861" t="s">
        <v>381</v>
      </c>
      <c r="X7" s="147" t="s">
        <v>194</v>
      </c>
      <c r="Y7" s="147">
        <v>100</v>
      </c>
      <c r="Z7" s="127"/>
      <c r="AA7" s="319">
        <f>Y7*0.65/35</f>
        <v>1.8571428571428572</v>
      </c>
      <c r="AB7" s="428"/>
      <c r="AC7" s="432"/>
      <c r="AD7" s="867" t="s">
        <v>343</v>
      </c>
      <c r="AE7" s="204" t="s">
        <v>184</v>
      </c>
      <c r="AF7" s="204">
        <v>70</v>
      </c>
      <c r="AG7" s="127"/>
      <c r="AH7" s="127">
        <f>AF7/35</f>
        <v>2</v>
      </c>
      <c r="AI7" s="127"/>
      <c r="AJ7" s="463"/>
      <c r="AL7" s="623"/>
      <c r="AM7" s="235"/>
      <c r="AN7" s="231"/>
      <c r="AO7" s="231"/>
      <c r="AP7" s="231"/>
      <c r="AQ7" s="231"/>
      <c r="AR7" s="231"/>
      <c r="AS7" s="623"/>
      <c r="AT7" s="623"/>
    </row>
    <row r="8" spans="1:62" ht="18" customHeight="1">
      <c r="A8" s="729"/>
      <c r="B8" s="871"/>
      <c r="C8" s="150" t="s">
        <v>146</v>
      </c>
      <c r="D8" s="79">
        <v>10</v>
      </c>
      <c r="E8" s="563">
        <f>D8/20</f>
        <v>0.5</v>
      </c>
      <c r="F8" s="118"/>
      <c r="G8" s="118"/>
      <c r="H8" s="432"/>
      <c r="I8" s="776"/>
      <c r="J8" s="151" t="s">
        <v>95</v>
      </c>
      <c r="K8" s="151">
        <v>35</v>
      </c>
      <c r="L8" s="118"/>
      <c r="M8" s="127"/>
      <c r="N8" s="118">
        <f>K8/100</f>
        <v>0.35</v>
      </c>
      <c r="O8" s="463"/>
      <c r="P8" s="776"/>
      <c r="Q8" s="169" t="s">
        <v>200</v>
      </c>
      <c r="R8" s="169">
        <v>20</v>
      </c>
      <c r="S8" s="169"/>
      <c r="T8" s="127">
        <f>R8/35</f>
        <v>0.5714285714285714</v>
      </c>
      <c r="U8" s="127"/>
      <c r="V8" s="507"/>
      <c r="W8" s="862"/>
      <c r="X8" s="169" t="s">
        <v>95</v>
      </c>
      <c r="Y8" s="169">
        <v>30</v>
      </c>
      <c r="Z8" s="127"/>
      <c r="AA8" s="127"/>
      <c r="AB8" s="127">
        <f>Y8/100</f>
        <v>0.3</v>
      </c>
      <c r="AC8" s="432"/>
      <c r="AD8" s="867"/>
      <c r="AE8" s="204" t="s">
        <v>95</v>
      </c>
      <c r="AF8" s="204">
        <v>35</v>
      </c>
      <c r="AG8" s="118"/>
      <c r="AH8" s="118"/>
      <c r="AI8" s="127">
        <f>AF8/100</f>
        <v>0.35</v>
      </c>
      <c r="AJ8" s="463"/>
      <c r="AL8" s="623"/>
      <c r="AM8" s="235"/>
      <c r="AN8" s="231"/>
      <c r="AO8" s="231"/>
      <c r="AP8" s="231"/>
      <c r="AQ8" s="231"/>
      <c r="AR8" s="231"/>
      <c r="AS8" s="623"/>
      <c r="AT8" s="623"/>
    </row>
    <row r="9" spans="1:62" ht="18" customHeight="1">
      <c r="A9" s="729"/>
      <c r="B9" s="871"/>
      <c r="C9" s="79" t="s">
        <v>325</v>
      </c>
      <c r="D9" s="79">
        <v>30</v>
      </c>
      <c r="E9" s="118"/>
      <c r="F9" s="127"/>
      <c r="G9" s="118">
        <f>D9/100</f>
        <v>0.3</v>
      </c>
      <c r="H9" s="432"/>
      <c r="I9" s="776"/>
      <c r="J9" s="151"/>
      <c r="K9" s="151"/>
      <c r="L9" s="118"/>
      <c r="M9" s="127"/>
      <c r="N9" s="118"/>
      <c r="O9" s="463"/>
      <c r="P9" s="776"/>
      <c r="Q9" s="169" t="s">
        <v>95</v>
      </c>
      <c r="R9" s="169">
        <v>20</v>
      </c>
      <c r="S9" s="169"/>
      <c r="T9" s="127"/>
      <c r="U9" s="127">
        <f>R9/100</f>
        <v>0.2</v>
      </c>
      <c r="V9" s="507"/>
      <c r="W9" s="862"/>
      <c r="X9" s="147" t="s">
        <v>211</v>
      </c>
      <c r="Y9" s="169">
        <v>12</v>
      </c>
      <c r="Z9" s="127"/>
      <c r="AA9" s="127">
        <f>Y9/35</f>
        <v>0.34285714285714286</v>
      </c>
      <c r="AB9" s="127"/>
      <c r="AC9" s="432"/>
      <c r="AD9" s="867"/>
      <c r="AE9" s="204" t="s">
        <v>207</v>
      </c>
      <c r="AF9" s="204">
        <v>6.6</v>
      </c>
      <c r="AG9" s="118"/>
      <c r="AH9" s="127"/>
      <c r="AI9" s="127">
        <f>AF9/100</f>
        <v>6.6000000000000003E-2</v>
      </c>
      <c r="AJ9" s="463"/>
      <c r="AL9" s="149"/>
      <c r="AM9" s="235"/>
      <c r="AN9" s="231"/>
      <c r="AO9" s="231"/>
      <c r="AP9" s="231"/>
      <c r="AQ9" s="231"/>
      <c r="AR9" s="231"/>
      <c r="AS9" s="623"/>
      <c r="AT9" s="623"/>
    </row>
    <row r="10" spans="1:62" ht="18" customHeight="1">
      <c r="A10" s="729"/>
      <c r="B10" s="871"/>
      <c r="C10" s="79" t="s">
        <v>326</v>
      </c>
      <c r="D10" s="79">
        <v>18</v>
      </c>
      <c r="E10" s="563">
        <f>D10/40</f>
        <v>0.45</v>
      </c>
      <c r="F10" s="127"/>
      <c r="G10" s="127"/>
      <c r="H10" s="432"/>
      <c r="I10" s="776"/>
      <c r="J10" s="600"/>
      <c r="K10" s="117"/>
      <c r="L10" s="118"/>
      <c r="M10" s="127"/>
      <c r="N10" s="118"/>
      <c r="O10" s="463"/>
      <c r="P10" s="776"/>
      <c r="Q10" s="169" t="s">
        <v>114</v>
      </c>
      <c r="R10" s="169">
        <v>10</v>
      </c>
      <c r="S10" s="169"/>
      <c r="T10" s="127"/>
      <c r="U10" s="127">
        <f>R10/100</f>
        <v>0.1</v>
      </c>
      <c r="V10" s="507"/>
      <c r="W10" s="862"/>
      <c r="X10" s="147" t="s">
        <v>210</v>
      </c>
      <c r="Y10" s="169"/>
      <c r="Z10" s="127"/>
      <c r="AA10" s="127"/>
      <c r="AB10" s="127"/>
      <c r="AC10" s="432"/>
      <c r="AD10" s="867"/>
      <c r="AE10" s="204"/>
      <c r="AF10" s="204"/>
      <c r="AG10" s="65"/>
      <c r="AH10" s="127"/>
      <c r="AI10" s="127"/>
      <c r="AJ10" s="463"/>
      <c r="AL10" s="149"/>
      <c r="AM10" s="235"/>
      <c r="AN10" s="95"/>
      <c r="AO10" s="630"/>
      <c r="AP10" s="231"/>
      <c r="AQ10" s="231"/>
      <c r="AR10" s="231"/>
      <c r="AS10" s="623"/>
      <c r="AT10" s="623"/>
    </row>
    <row r="11" spans="1:62" ht="18" customHeight="1">
      <c r="A11" s="729"/>
      <c r="B11" s="872"/>
      <c r="C11" s="412" t="s">
        <v>327</v>
      </c>
      <c r="D11" s="309">
        <v>1</v>
      </c>
      <c r="E11" s="127"/>
      <c r="F11" s="127"/>
      <c r="G11" s="127"/>
      <c r="H11" s="432"/>
      <c r="I11" s="777"/>
      <c r="J11" s="151"/>
      <c r="K11" s="148"/>
      <c r="L11" s="127"/>
      <c r="M11" s="127"/>
      <c r="N11" s="127"/>
      <c r="O11" s="463"/>
      <c r="P11" s="776"/>
      <c r="Q11" s="117" t="s">
        <v>349</v>
      </c>
      <c r="R11" s="79">
        <v>6.6</v>
      </c>
      <c r="S11" s="65"/>
      <c r="T11" s="127">
        <f>R11/35</f>
        <v>0.18857142857142856</v>
      </c>
      <c r="U11" s="127"/>
      <c r="V11" s="507"/>
      <c r="W11" s="863"/>
      <c r="X11" s="311"/>
      <c r="Y11" s="312"/>
      <c r="Z11" s="127"/>
      <c r="AA11" s="127"/>
      <c r="AB11" s="127"/>
      <c r="AC11" s="432"/>
      <c r="AD11" s="867"/>
      <c r="AE11" s="204"/>
      <c r="AF11" s="204"/>
      <c r="AG11" s="127"/>
      <c r="AH11" s="127"/>
      <c r="AI11" s="127"/>
      <c r="AJ11" s="463"/>
      <c r="AL11" s="149"/>
      <c r="AM11" s="623"/>
      <c r="AN11" s="623"/>
      <c r="AO11" s="623"/>
      <c r="AP11" s="623"/>
      <c r="AQ11" s="623"/>
      <c r="AR11" s="623"/>
      <c r="AS11" s="623"/>
      <c r="AT11" s="623"/>
    </row>
    <row r="12" spans="1:62" ht="18" customHeight="1">
      <c r="A12" s="770" t="s">
        <v>65</v>
      </c>
      <c r="B12" s="762" t="s">
        <v>382</v>
      </c>
      <c r="C12" s="169" t="s">
        <v>202</v>
      </c>
      <c r="D12" s="169">
        <v>45</v>
      </c>
      <c r="E12" s="118"/>
      <c r="F12" s="118"/>
      <c r="G12" s="118">
        <f>D12/100</f>
        <v>0.45</v>
      </c>
      <c r="H12" s="432"/>
      <c r="I12" s="762" t="s">
        <v>337</v>
      </c>
      <c r="J12" s="152" t="s">
        <v>385</v>
      </c>
      <c r="K12" s="118">
        <v>30</v>
      </c>
      <c r="L12" s="118"/>
      <c r="M12" s="118"/>
      <c r="N12" s="118">
        <f>K12/100</f>
        <v>0.3</v>
      </c>
      <c r="O12" s="463"/>
      <c r="P12" s="813" t="s">
        <v>360</v>
      </c>
      <c r="Q12" s="151" t="s">
        <v>347</v>
      </c>
      <c r="R12" s="148">
        <v>40</v>
      </c>
      <c r="S12" s="169">
        <f>R12/50</f>
        <v>0.8</v>
      </c>
      <c r="T12" s="127"/>
      <c r="U12" s="169"/>
      <c r="V12" s="507"/>
      <c r="W12" s="861" t="s">
        <v>169</v>
      </c>
      <c r="X12" s="117" t="s">
        <v>146</v>
      </c>
      <c r="Y12" s="79">
        <v>14</v>
      </c>
      <c r="Z12" s="79">
        <f>Y12/20</f>
        <v>0.7</v>
      </c>
      <c r="AA12" s="118"/>
      <c r="AB12" s="127"/>
      <c r="AC12" s="432"/>
      <c r="AD12" s="762" t="s">
        <v>208</v>
      </c>
      <c r="AE12" s="127" t="s">
        <v>38</v>
      </c>
      <c r="AF12" s="127">
        <v>30</v>
      </c>
      <c r="AG12" s="118"/>
      <c r="AH12" s="118"/>
      <c r="AI12" s="127">
        <f>AF12/100</f>
        <v>0.3</v>
      </c>
      <c r="AJ12" s="463"/>
      <c r="AL12" s="149"/>
      <c r="AM12" s="623"/>
      <c r="AN12" s="623"/>
      <c r="AO12" s="623"/>
      <c r="AP12" s="623"/>
      <c r="AQ12" s="623"/>
      <c r="AR12" s="623"/>
      <c r="AS12" s="623"/>
      <c r="AT12" s="623"/>
    </row>
    <row r="13" spans="1:62" ht="18" customHeight="1">
      <c r="A13" s="729"/>
      <c r="B13" s="776"/>
      <c r="C13" s="169" t="s">
        <v>203</v>
      </c>
      <c r="D13" s="630">
        <v>40</v>
      </c>
      <c r="E13" s="118"/>
      <c r="F13" s="127">
        <f>D13/35</f>
        <v>1.1428571428571428</v>
      </c>
      <c r="G13" s="118"/>
      <c r="H13" s="432"/>
      <c r="I13" s="776"/>
      <c r="J13" s="152" t="s">
        <v>112</v>
      </c>
      <c r="K13" s="151">
        <v>50</v>
      </c>
      <c r="L13" s="118"/>
      <c r="M13" s="118">
        <f>K13/140</f>
        <v>0.35714285714285715</v>
      </c>
      <c r="N13" s="118"/>
      <c r="O13" s="463"/>
      <c r="P13" s="814"/>
      <c r="Q13" s="151" t="s">
        <v>348</v>
      </c>
      <c r="R13" s="148">
        <v>65</v>
      </c>
      <c r="S13" s="279"/>
      <c r="T13" s="127">
        <f>R13/35</f>
        <v>1.8571428571428572</v>
      </c>
      <c r="U13" s="169"/>
      <c r="V13" s="507"/>
      <c r="W13" s="862"/>
      <c r="X13" s="313" t="s">
        <v>170</v>
      </c>
      <c r="Y13" s="117">
        <v>30</v>
      </c>
      <c r="Z13" s="118"/>
      <c r="AA13" s="127"/>
      <c r="AB13" s="127">
        <f>Y13/100</f>
        <v>0.3</v>
      </c>
      <c r="AC13" s="432"/>
      <c r="AD13" s="776"/>
      <c r="AE13" s="127" t="s">
        <v>90</v>
      </c>
      <c r="AF13" s="127">
        <v>50</v>
      </c>
      <c r="AG13" s="118"/>
      <c r="AH13" s="127">
        <f>AF13/55</f>
        <v>0.90909090909090906</v>
      </c>
      <c r="AI13" s="118"/>
      <c r="AJ13" s="463"/>
      <c r="AL13" s="122"/>
      <c r="AM13" s="95"/>
      <c r="AN13" s="630"/>
      <c r="AO13" s="173"/>
      <c r="AP13" s="12"/>
      <c r="AQ13" s="231"/>
      <c r="AR13" s="370"/>
      <c r="AS13" s="623"/>
      <c r="AT13" s="623"/>
    </row>
    <row r="14" spans="1:62" ht="18" customHeight="1">
      <c r="A14" s="729"/>
      <c r="B14" s="776"/>
      <c r="C14" s="79" t="s">
        <v>199</v>
      </c>
      <c r="D14" s="79">
        <v>15</v>
      </c>
      <c r="E14" s="118"/>
      <c r="F14" s="118"/>
      <c r="G14" s="118">
        <f>D14/100</f>
        <v>0.15</v>
      </c>
      <c r="H14" s="432"/>
      <c r="I14" s="776"/>
      <c r="J14" s="600" t="s">
        <v>197</v>
      </c>
      <c r="K14" s="117" t="s">
        <v>105</v>
      </c>
      <c r="L14" s="118"/>
      <c r="M14" s="118"/>
      <c r="N14" s="118"/>
      <c r="O14" s="463"/>
      <c r="P14" s="814"/>
      <c r="Q14" s="52" t="s">
        <v>358</v>
      </c>
      <c r="R14" s="148">
        <v>30</v>
      </c>
      <c r="S14" s="169">
        <f>R14/50</f>
        <v>0.6</v>
      </c>
      <c r="T14" s="213"/>
      <c r="U14" s="169"/>
      <c r="V14" s="507"/>
      <c r="W14" s="862"/>
      <c r="X14" s="313" t="s">
        <v>57</v>
      </c>
      <c r="Y14" s="117">
        <v>12</v>
      </c>
      <c r="Z14" s="118"/>
      <c r="AA14" s="127">
        <f>Y14*0.8/35</f>
        <v>0.2742857142857143</v>
      </c>
      <c r="AB14" s="127"/>
      <c r="AC14" s="432"/>
      <c r="AD14" s="776"/>
      <c r="AE14" s="147" t="s">
        <v>109</v>
      </c>
      <c r="AF14" s="127">
        <v>1</v>
      </c>
      <c r="AG14" s="118"/>
      <c r="AH14" s="118"/>
      <c r="AI14" s="127"/>
      <c r="AJ14" s="463"/>
      <c r="AL14" s="122"/>
      <c r="AM14" s="95"/>
      <c r="AN14" s="630"/>
      <c r="AO14" s="173"/>
      <c r="AP14" s="374"/>
      <c r="AQ14" s="12"/>
      <c r="AR14" s="370"/>
      <c r="AS14" s="623"/>
      <c r="AT14" s="623"/>
    </row>
    <row r="15" spans="1:62" ht="18" customHeight="1">
      <c r="A15" s="729"/>
      <c r="B15" s="776"/>
      <c r="C15" s="169"/>
      <c r="D15" s="79"/>
      <c r="E15" s="65"/>
      <c r="F15" s="127"/>
      <c r="G15" s="65"/>
      <c r="H15" s="432"/>
      <c r="I15" s="776"/>
      <c r="J15" s="152"/>
      <c r="K15" s="117"/>
      <c r="L15" s="65"/>
      <c r="M15" s="65"/>
      <c r="N15" s="65"/>
      <c r="O15" s="463"/>
      <c r="P15" s="814"/>
      <c r="Q15" s="127"/>
      <c r="R15" s="307"/>
      <c r="S15" s="324"/>
      <c r="T15" s="324"/>
      <c r="U15" s="319">
        <f>R15/100</f>
        <v>0</v>
      </c>
      <c r="V15" s="507"/>
      <c r="W15" s="862"/>
      <c r="X15" s="117" t="s">
        <v>137</v>
      </c>
      <c r="Y15" s="79">
        <v>10</v>
      </c>
      <c r="Z15" s="65"/>
      <c r="AA15" s="127"/>
      <c r="AB15" s="127">
        <f>Y15/100</f>
        <v>0.1</v>
      </c>
      <c r="AC15" s="432"/>
      <c r="AD15" s="776"/>
      <c r="AE15" s="125"/>
      <c r="AF15" s="118"/>
      <c r="AG15" s="210"/>
      <c r="AH15" s="210"/>
      <c r="AI15" s="127"/>
      <c r="AJ15" s="463"/>
      <c r="AL15" s="122"/>
      <c r="AM15" s="56"/>
      <c r="AN15" s="111"/>
      <c r="AO15" s="12"/>
      <c r="AP15" s="12"/>
      <c r="AQ15" s="12"/>
      <c r="AR15" s="370"/>
      <c r="AS15" s="623"/>
      <c r="AT15" s="623"/>
    </row>
    <row r="16" spans="1:62" ht="18" customHeight="1">
      <c r="A16" s="729"/>
      <c r="B16" s="777"/>
      <c r="C16" s="147"/>
      <c r="D16" s="147"/>
      <c r="E16" s="65"/>
      <c r="F16" s="65"/>
      <c r="G16" s="65"/>
      <c r="H16" s="432"/>
      <c r="I16" s="777"/>
      <c r="J16" s="117"/>
      <c r="K16" s="117"/>
      <c r="L16" s="65"/>
      <c r="M16" s="65"/>
      <c r="N16" s="65"/>
      <c r="O16" s="463"/>
      <c r="P16" s="815"/>
      <c r="Q16" s="127"/>
      <c r="R16" s="307"/>
      <c r="S16" s="324"/>
      <c r="T16" s="324"/>
      <c r="U16" s="319"/>
      <c r="V16" s="507"/>
      <c r="W16" s="863"/>
      <c r="X16" s="243"/>
      <c r="Y16" s="244"/>
      <c r="Z16" s="65"/>
      <c r="AA16" s="65"/>
      <c r="AB16" s="65"/>
      <c r="AC16" s="432"/>
      <c r="AD16" s="777"/>
      <c r="AE16" s="241"/>
      <c r="AF16" s="241"/>
      <c r="AG16" s="65"/>
      <c r="AH16" s="65"/>
      <c r="AI16" s="65"/>
      <c r="AJ16" s="463"/>
      <c r="AL16" s="122"/>
      <c r="AM16" s="56"/>
      <c r="AN16" s="111"/>
      <c r="AO16" s="12"/>
      <c r="AP16" s="12"/>
      <c r="AQ16" s="12"/>
      <c r="AR16" s="370"/>
      <c r="AS16" s="623"/>
      <c r="AT16" s="623"/>
    </row>
    <row r="17" spans="1:46" ht="18" customHeight="1">
      <c r="A17" s="764" t="s">
        <v>50</v>
      </c>
      <c r="B17" s="778" t="s">
        <v>144</v>
      </c>
      <c r="C17" s="117" t="s">
        <v>160</v>
      </c>
      <c r="D17" s="79">
        <v>75</v>
      </c>
      <c r="E17" s="210"/>
      <c r="F17" s="210"/>
      <c r="G17" s="127">
        <f>D17/100</f>
        <v>0.75</v>
      </c>
      <c r="H17" s="432"/>
      <c r="I17" s="778" t="s">
        <v>144</v>
      </c>
      <c r="J17" s="147" t="s">
        <v>107</v>
      </c>
      <c r="K17" s="169">
        <v>75</v>
      </c>
      <c r="L17" s="210"/>
      <c r="M17" s="210"/>
      <c r="N17" s="127">
        <f>K17/100</f>
        <v>0.75</v>
      </c>
      <c r="O17" s="463"/>
      <c r="P17" s="778" t="s">
        <v>144</v>
      </c>
      <c r="Q17" s="127" t="s">
        <v>106</v>
      </c>
      <c r="R17" s="169">
        <v>75</v>
      </c>
      <c r="S17" s="210"/>
      <c r="T17" s="210"/>
      <c r="U17" s="127">
        <f>R17/100</f>
        <v>0.75</v>
      </c>
      <c r="V17" s="432"/>
      <c r="W17" s="778" t="s">
        <v>144</v>
      </c>
      <c r="X17" s="147" t="s">
        <v>98</v>
      </c>
      <c r="Y17" s="169">
        <v>75</v>
      </c>
      <c r="Z17" s="210"/>
      <c r="AA17" s="210"/>
      <c r="AB17" s="127">
        <f>Y17/100</f>
        <v>0.75</v>
      </c>
      <c r="AC17" s="432"/>
      <c r="AD17" s="778" t="s">
        <v>166</v>
      </c>
      <c r="AE17" s="147" t="s">
        <v>98</v>
      </c>
      <c r="AF17" s="169">
        <v>75</v>
      </c>
      <c r="AG17" s="210"/>
      <c r="AH17" s="210"/>
      <c r="AI17" s="127">
        <f>AF17/100</f>
        <v>0.75</v>
      </c>
      <c r="AJ17" s="463"/>
      <c r="AL17" s="122"/>
      <c r="AM17" s="56"/>
      <c r="AN17" s="111"/>
      <c r="AO17" s="12"/>
      <c r="AP17" s="12"/>
      <c r="AQ17" s="12"/>
      <c r="AR17" s="370"/>
      <c r="AS17" s="623"/>
      <c r="AT17" s="623"/>
    </row>
    <row r="18" spans="1:46" ht="18" customHeight="1">
      <c r="A18" s="840"/>
      <c r="B18" s="779"/>
      <c r="C18" s="864" t="s">
        <v>161</v>
      </c>
      <c r="D18" s="117"/>
      <c r="E18" s="210"/>
      <c r="F18" s="210"/>
      <c r="G18" s="210"/>
      <c r="H18" s="432"/>
      <c r="I18" s="779"/>
      <c r="J18" s="799" t="s">
        <v>108</v>
      </c>
      <c r="K18" s="147"/>
      <c r="L18" s="210"/>
      <c r="M18" s="210"/>
      <c r="N18" s="210"/>
      <c r="O18" s="463"/>
      <c r="P18" s="779"/>
      <c r="Q18" s="799" t="s">
        <v>108</v>
      </c>
      <c r="R18" s="147"/>
      <c r="S18" s="210"/>
      <c r="T18" s="210"/>
      <c r="U18" s="210"/>
      <c r="V18" s="432"/>
      <c r="W18" s="779"/>
      <c r="X18" s="799" t="s">
        <v>108</v>
      </c>
      <c r="Y18" s="147"/>
      <c r="Z18" s="210"/>
      <c r="AA18" s="210"/>
      <c r="AB18" s="210"/>
      <c r="AC18" s="432"/>
      <c r="AD18" s="779"/>
      <c r="AE18" s="799" t="s">
        <v>108</v>
      </c>
      <c r="AF18" s="169"/>
      <c r="AG18" s="210"/>
      <c r="AH18" s="210"/>
      <c r="AI18" s="210"/>
      <c r="AJ18" s="463"/>
      <c r="AL18" s="149"/>
      <c r="AM18" s="623"/>
      <c r="AN18" s="623"/>
      <c r="AO18" s="623"/>
      <c r="AP18" s="623"/>
      <c r="AQ18" s="623"/>
      <c r="AR18" s="623"/>
      <c r="AS18" s="623"/>
      <c r="AT18" s="623"/>
    </row>
    <row r="19" spans="1:46" ht="18" customHeight="1">
      <c r="A19" s="840"/>
      <c r="B19" s="779"/>
      <c r="C19" s="865"/>
      <c r="D19" s="117"/>
      <c r="E19" s="210"/>
      <c r="F19" s="210"/>
      <c r="G19" s="210"/>
      <c r="H19" s="432"/>
      <c r="I19" s="779"/>
      <c r="J19" s="819"/>
      <c r="K19" s="147"/>
      <c r="L19" s="210"/>
      <c r="M19" s="210"/>
      <c r="N19" s="210"/>
      <c r="O19" s="463"/>
      <c r="P19" s="779"/>
      <c r="Q19" s="819"/>
      <c r="R19" s="147"/>
      <c r="S19" s="210"/>
      <c r="T19" s="210"/>
      <c r="U19" s="210"/>
      <c r="V19" s="432"/>
      <c r="W19" s="779"/>
      <c r="X19" s="819"/>
      <c r="Y19" s="147"/>
      <c r="Z19" s="210"/>
      <c r="AA19" s="210"/>
      <c r="AB19" s="210"/>
      <c r="AC19" s="432"/>
      <c r="AD19" s="779"/>
      <c r="AE19" s="800"/>
      <c r="AF19" s="147"/>
      <c r="AG19" s="210"/>
      <c r="AH19" s="210"/>
      <c r="AI19" s="210"/>
      <c r="AJ19" s="463"/>
      <c r="AL19" s="633"/>
      <c r="AM19" s="95"/>
      <c r="AN19" s="630"/>
      <c r="AO19" s="231"/>
      <c r="AP19" s="231"/>
      <c r="AQ19" s="231"/>
      <c r="AR19" s="630"/>
      <c r="AS19" s="623"/>
      <c r="AT19" s="623"/>
    </row>
    <row r="20" spans="1:46" ht="18" customHeight="1">
      <c r="A20" s="840"/>
      <c r="B20" s="779"/>
      <c r="C20" s="865"/>
      <c r="D20" s="79"/>
      <c r="E20" s="210"/>
      <c r="F20" s="210"/>
      <c r="G20" s="210"/>
      <c r="H20" s="432"/>
      <c r="I20" s="779"/>
      <c r="J20" s="819"/>
      <c r="K20" s="169"/>
      <c r="L20" s="210"/>
      <c r="M20" s="210"/>
      <c r="N20" s="210"/>
      <c r="O20" s="463"/>
      <c r="P20" s="779"/>
      <c r="Q20" s="819"/>
      <c r="R20" s="147"/>
      <c r="S20" s="210"/>
      <c r="T20" s="210"/>
      <c r="U20" s="210"/>
      <c r="V20" s="432"/>
      <c r="W20" s="779"/>
      <c r="X20" s="819"/>
      <c r="Y20" s="147"/>
      <c r="Z20" s="210"/>
      <c r="AA20" s="210"/>
      <c r="AB20" s="210"/>
      <c r="AC20" s="432"/>
      <c r="AD20" s="779"/>
      <c r="AE20" s="800"/>
      <c r="AF20" s="169"/>
      <c r="AG20" s="210"/>
      <c r="AH20" s="210"/>
      <c r="AI20" s="210"/>
      <c r="AJ20" s="463"/>
      <c r="AL20" s="633"/>
      <c r="AM20" s="110"/>
      <c r="AN20" s="630"/>
      <c r="AO20" s="173"/>
      <c r="AP20" s="231"/>
      <c r="AQ20" s="231"/>
      <c r="AR20" s="630"/>
      <c r="AS20" s="623"/>
      <c r="AT20" s="623"/>
    </row>
    <row r="21" spans="1:46" ht="18" customHeight="1">
      <c r="A21" s="841"/>
      <c r="B21" s="780"/>
      <c r="C21" s="866"/>
      <c r="D21" s="79"/>
      <c r="E21" s="210"/>
      <c r="F21" s="210"/>
      <c r="G21" s="210"/>
      <c r="H21" s="432"/>
      <c r="I21" s="780"/>
      <c r="J21" s="820"/>
      <c r="K21" s="169"/>
      <c r="L21" s="210"/>
      <c r="M21" s="210"/>
      <c r="N21" s="210"/>
      <c r="O21" s="463"/>
      <c r="P21" s="780"/>
      <c r="Q21" s="820"/>
      <c r="R21" s="147"/>
      <c r="S21" s="210"/>
      <c r="T21" s="210"/>
      <c r="U21" s="210"/>
      <c r="V21" s="432"/>
      <c r="W21" s="780"/>
      <c r="X21" s="820"/>
      <c r="Y21" s="147"/>
      <c r="Z21" s="210"/>
      <c r="AA21" s="210"/>
      <c r="AB21" s="210"/>
      <c r="AC21" s="432"/>
      <c r="AD21" s="780"/>
      <c r="AE21" s="801"/>
      <c r="AF21" s="169"/>
      <c r="AG21" s="210"/>
      <c r="AH21" s="210"/>
      <c r="AI21" s="210"/>
      <c r="AJ21" s="463"/>
      <c r="AL21" s="633"/>
      <c r="AM21" s="95"/>
      <c r="AN21" s="95"/>
      <c r="AO21" s="231"/>
      <c r="AP21" s="231"/>
      <c r="AQ21" s="231"/>
      <c r="AR21" s="630"/>
      <c r="AS21" s="623"/>
      <c r="AT21" s="623"/>
    </row>
    <row r="22" spans="1:46" ht="18" customHeight="1">
      <c r="A22" s="782" t="s">
        <v>39</v>
      </c>
      <c r="B22" s="762" t="s">
        <v>386</v>
      </c>
      <c r="C22" s="643" t="s">
        <v>387</v>
      </c>
      <c r="D22" s="627">
        <v>10</v>
      </c>
      <c r="E22" s="649"/>
      <c r="F22" s="649"/>
      <c r="G22" s="127">
        <f>D22/100</f>
        <v>0.1</v>
      </c>
      <c r="H22" s="106"/>
      <c r="I22" s="818" t="s">
        <v>338</v>
      </c>
      <c r="J22" s="125" t="s">
        <v>339</v>
      </c>
      <c r="K22" s="118">
        <v>25</v>
      </c>
      <c r="L22" s="210"/>
      <c r="M22" s="210"/>
      <c r="N22" s="127">
        <f>K22/100</f>
        <v>0.25</v>
      </c>
      <c r="O22" s="463"/>
      <c r="P22" s="778" t="s">
        <v>361</v>
      </c>
      <c r="Q22" s="147" t="s">
        <v>198</v>
      </c>
      <c r="R22" s="169">
        <v>25</v>
      </c>
      <c r="S22" s="79"/>
      <c r="T22" s="210"/>
      <c r="U22" s="127">
        <f>R22/100</f>
        <v>0.25</v>
      </c>
      <c r="V22" s="507"/>
      <c r="W22" s="778" t="s">
        <v>162</v>
      </c>
      <c r="X22" s="147" t="s">
        <v>163</v>
      </c>
      <c r="Y22" s="169">
        <v>15</v>
      </c>
      <c r="Z22" s="79">
        <f>Y22/65</f>
        <v>0.23076923076923078</v>
      </c>
      <c r="AA22" s="210"/>
      <c r="AB22" s="127"/>
      <c r="AC22" s="432"/>
      <c r="AD22" s="843" t="s">
        <v>167</v>
      </c>
      <c r="AE22" s="169" t="s">
        <v>109</v>
      </c>
      <c r="AF22" s="169" t="s">
        <v>105</v>
      </c>
      <c r="AG22" s="210"/>
      <c r="AH22" s="210"/>
      <c r="AI22" s="127"/>
      <c r="AJ22" s="463"/>
      <c r="AL22" s="633"/>
      <c r="AM22" s="111"/>
      <c r="AN22" s="630"/>
      <c r="AO22" s="231"/>
      <c r="AP22" s="231"/>
      <c r="AQ22" s="231"/>
      <c r="AR22" s="630"/>
      <c r="AS22" s="623"/>
      <c r="AT22" s="623"/>
    </row>
    <row r="23" spans="1:46" ht="18" customHeight="1">
      <c r="A23" s="782"/>
      <c r="B23" s="776"/>
      <c r="C23" s="643" t="s">
        <v>388</v>
      </c>
      <c r="D23" s="627">
        <v>5</v>
      </c>
      <c r="E23" s="649"/>
      <c r="F23" s="649">
        <f>D23/30</f>
        <v>0.16666666666666666</v>
      </c>
      <c r="G23" s="127"/>
      <c r="H23" s="106"/>
      <c r="I23" s="818"/>
      <c r="J23" s="125" t="s">
        <v>336</v>
      </c>
      <c r="K23" s="118">
        <v>20</v>
      </c>
      <c r="L23" s="210"/>
      <c r="M23" s="415">
        <f>K23*0.65/35</f>
        <v>0.37142857142857144</v>
      </c>
      <c r="N23" s="127"/>
      <c r="O23" s="463"/>
      <c r="P23" s="779"/>
      <c r="Q23" s="147" t="s">
        <v>197</v>
      </c>
      <c r="R23" s="169">
        <v>1</v>
      </c>
      <c r="S23" s="79"/>
      <c r="T23" s="247"/>
      <c r="U23" s="127">
        <f>R23/100</f>
        <v>0.01</v>
      </c>
      <c r="V23" s="507"/>
      <c r="W23" s="779"/>
      <c r="X23" s="147" t="s">
        <v>197</v>
      </c>
      <c r="Y23" s="169">
        <v>1</v>
      </c>
      <c r="Z23" s="79"/>
      <c r="AA23" s="247"/>
      <c r="AB23" s="127">
        <f>Y23/100</f>
        <v>0.01</v>
      </c>
      <c r="AC23" s="432"/>
      <c r="AD23" s="844"/>
      <c r="AE23" s="147" t="s">
        <v>64</v>
      </c>
      <c r="AF23" s="169">
        <v>25</v>
      </c>
      <c r="AG23" s="210"/>
      <c r="AH23" s="210"/>
      <c r="AI23" s="127">
        <f>AF23/100</f>
        <v>0.25</v>
      </c>
      <c r="AJ23" s="463"/>
      <c r="AL23" s="633"/>
      <c r="AM23" s="375"/>
      <c r="AN23" s="630"/>
      <c r="AO23" s="231"/>
      <c r="AP23" s="231"/>
      <c r="AQ23" s="231"/>
      <c r="AR23" s="630"/>
      <c r="AS23" s="623"/>
      <c r="AT23" s="623"/>
    </row>
    <row r="24" spans="1:46" ht="18" customHeight="1">
      <c r="A24" s="782"/>
      <c r="B24" s="776"/>
      <c r="C24" s="643" t="s">
        <v>389</v>
      </c>
      <c r="D24" s="237" t="s">
        <v>157</v>
      </c>
      <c r="E24" s="325"/>
      <c r="F24" s="650"/>
      <c r="G24" s="127"/>
      <c r="H24" s="106"/>
      <c r="I24" s="818"/>
      <c r="J24" s="125"/>
      <c r="K24" s="118"/>
      <c r="L24" s="210"/>
      <c r="M24" s="210"/>
      <c r="N24" s="127"/>
      <c r="O24" s="500"/>
      <c r="P24" s="779"/>
      <c r="Q24" s="147" t="s">
        <v>342</v>
      </c>
      <c r="R24" s="169">
        <v>10</v>
      </c>
      <c r="S24" s="210"/>
      <c r="T24" s="277">
        <f>R24*0.65/35</f>
        <v>0.18571428571428572</v>
      </c>
      <c r="U24" s="210"/>
      <c r="V24" s="437"/>
      <c r="W24" s="779"/>
      <c r="X24" s="147" t="s">
        <v>209</v>
      </c>
      <c r="Y24" s="169">
        <v>8</v>
      </c>
      <c r="Z24" s="210"/>
      <c r="AA24" s="277">
        <f>Y24/35</f>
        <v>0.22857142857142856</v>
      </c>
      <c r="AB24" s="210"/>
      <c r="AC24" s="432"/>
      <c r="AD24" s="844"/>
      <c r="AE24" s="147" t="s">
        <v>168</v>
      </c>
      <c r="AF24" s="147">
        <v>3</v>
      </c>
      <c r="AG24" s="210"/>
      <c r="AH24" s="127">
        <f>AF24/10</f>
        <v>0.3</v>
      </c>
      <c r="AI24" s="210"/>
      <c r="AJ24" s="463"/>
      <c r="AL24" s="633"/>
      <c r="AM24" s="630"/>
      <c r="AN24" s="630"/>
      <c r="AO24" s="43"/>
      <c r="AP24" s="43"/>
      <c r="AQ24" s="231"/>
      <c r="AR24" s="630"/>
      <c r="AS24" s="623"/>
      <c r="AT24" s="623"/>
    </row>
    <row r="25" spans="1:46" ht="18" customHeight="1">
      <c r="A25" s="782"/>
      <c r="B25" s="776"/>
      <c r="C25" s="643"/>
      <c r="D25" s="237"/>
      <c r="E25" s="325"/>
      <c r="F25" s="325"/>
      <c r="G25" s="127"/>
      <c r="H25" s="106"/>
      <c r="I25" s="818"/>
      <c r="J25" s="65"/>
      <c r="K25" s="65"/>
      <c r="L25" s="210"/>
      <c r="M25" s="210"/>
      <c r="N25" s="210"/>
      <c r="O25" s="499"/>
      <c r="P25" s="779"/>
      <c r="Q25" s="147"/>
      <c r="R25" s="169"/>
      <c r="S25" s="210"/>
      <c r="T25" s="210"/>
      <c r="U25" s="210"/>
      <c r="V25" s="437"/>
      <c r="W25" s="779"/>
      <c r="X25" s="147" t="s">
        <v>230</v>
      </c>
      <c r="Y25" s="169">
        <v>15</v>
      </c>
      <c r="Z25" s="210">
        <f>Y25/100</f>
        <v>0.15</v>
      </c>
      <c r="AA25" s="210"/>
      <c r="AB25" s="210"/>
      <c r="AC25" s="432"/>
      <c r="AD25" s="844"/>
      <c r="AE25" s="147" t="s">
        <v>120</v>
      </c>
      <c r="AF25" s="147" t="s">
        <v>105</v>
      </c>
      <c r="AG25" s="210"/>
      <c r="AH25" s="210"/>
      <c r="AI25" s="210"/>
      <c r="AJ25" s="145"/>
      <c r="AL25" s="633"/>
      <c r="AM25" s="376"/>
      <c r="AN25" s="95"/>
      <c r="AO25" s="173"/>
      <c r="AP25" s="231"/>
      <c r="AQ25" s="231"/>
      <c r="AR25" s="630"/>
      <c r="AS25" s="623"/>
      <c r="AT25" s="623"/>
    </row>
    <row r="26" spans="1:46" ht="18" customHeight="1">
      <c r="A26" s="782"/>
      <c r="B26" s="777"/>
      <c r="C26" s="643"/>
      <c r="D26" s="627"/>
      <c r="E26" s="563"/>
      <c r="F26" s="563"/>
      <c r="G26" s="127"/>
      <c r="H26" s="106"/>
      <c r="I26" s="818"/>
      <c r="J26" s="65"/>
      <c r="K26" s="65"/>
      <c r="L26" s="210"/>
      <c r="M26" s="210"/>
      <c r="N26" s="210"/>
      <c r="O26" s="499"/>
      <c r="P26" s="780"/>
      <c r="Q26" s="238"/>
      <c r="R26" s="239"/>
      <c r="S26" s="210"/>
      <c r="T26" s="210"/>
      <c r="U26" s="210"/>
      <c r="V26" s="437"/>
      <c r="W26" s="780"/>
      <c r="X26" s="238"/>
      <c r="Y26" s="239"/>
      <c r="Z26" s="210"/>
      <c r="AA26" s="210"/>
      <c r="AB26" s="210"/>
      <c r="AC26" s="437"/>
      <c r="AD26" s="845"/>
      <c r="AE26" s="238"/>
      <c r="AF26" s="239"/>
      <c r="AG26" s="210"/>
      <c r="AH26" s="210"/>
      <c r="AI26" s="210"/>
      <c r="AJ26" s="145"/>
      <c r="AL26" s="633"/>
      <c r="AM26" s="95"/>
      <c r="AN26" s="95"/>
      <c r="AO26" s="231"/>
      <c r="AP26" s="231"/>
      <c r="AQ26" s="231"/>
      <c r="AR26" s="630"/>
      <c r="AS26" s="623"/>
      <c r="AT26" s="623"/>
    </row>
    <row r="27" spans="1:46" s="144" customFormat="1">
      <c r="A27" s="626" t="s">
        <v>60</v>
      </c>
      <c r="B27" s="625" t="s">
        <v>48</v>
      </c>
      <c r="C27" s="169"/>
      <c r="D27" s="52"/>
      <c r="E27" s="211"/>
      <c r="F27" s="211"/>
      <c r="G27" s="211"/>
      <c r="H27" s="437"/>
      <c r="I27" s="626" t="s">
        <v>13</v>
      </c>
      <c r="J27" s="169" t="s">
        <v>60</v>
      </c>
      <c r="K27" s="52" t="s">
        <v>66</v>
      </c>
      <c r="L27" s="211"/>
      <c r="M27" s="211"/>
      <c r="N27" s="211"/>
      <c r="O27" s="468"/>
      <c r="P27" s="168" t="s">
        <v>13</v>
      </c>
      <c r="Q27" s="169"/>
      <c r="R27" s="52"/>
      <c r="S27" s="211"/>
      <c r="T27" s="211"/>
      <c r="U27" s="211"/>
      <c r="V27" s="437"/>
      <c r="W27" s="625" t="s">
        <v>48</v>
      </c>
      <c r="X27" s="169" t="s">
        <v>60</v>
      </c>
      <c r="Y27" s="52" t="s">
        <v>66</v>
      </c>
      <c r="Z27" s="211"/>
      <c r="AA27" s="211"/>
      <c r="AB27" s="211"/>
      <c r="AC27" s="437"/>
      <c r="AD27" s="626" t="s">
        <v>13</v>
      </c>
      <c r="AE27" s="169"/>
      <c r="AF27" s="52"/>
      <c r="AG27" s="211"/>
      <c r="AH27" s="211"/>
      <c r="AI27" s="211"/>
      <c r="AJ27" s="145"/>
      <c r="AK27" s="149"/>
      <c r="AL27" s="633"/>
      <c r="AM27" s="630"/>
      <c r="AN27" s="630"/>
      <c r="AO27" s="623"/>
      <c r="AP27" s="231"/>
      <c r="AQ27" s="231"/>
      <c r="AR27" s="630"/>
      <c r="AS27" s="149"/>
      <c r="AT27" s="149"/>
    </row>
    <row r="28" spans="1:46" ht="18" customHeight="1" thickBot="1">
      <c r="A28" s="8" t="s">
        <v>14</v>
      </c>
      <c r="B28" s="168" t="s">
        <v>0</v>
      </c>
      <c r="C28" s="591" t="str">
        <f>月菜單!I12</f>
        <v>光泉奶酪</v>
      </c>
      <c r="D28" s="81" t="s">
        <v>222</v>
      </c>
      <c r="E28" s="212"/>
      <c r="F28" s="212"/>
      <c r="G28" s="212"/>
      <c r="H28" s="437"/>
      <c r="I28" s="80" t="s">
        <v>0</v>
      </c>
      <c r="J28" s="50"/>
      <c r="K28" s="81"/>
      <c r="L28" s="212"/>
      <c r="M28" s="212"/>
      <c r="N28" s="212"/>
      <c r="O28" s="469"/>
      <c r="P28" s="632" t="s">
        <v>0</v>
      </c>
      <c r="Q28" s="857"/>
      <c r="R28" s="858"/>
      <c r="S28" s="212"/>
      <c r="T28" s="212"/>
      <c r="U28" s="212"/>
      <c r="V28" s="449"/>
      <c r="W28" s="168" t="s">
        <v>0</v>
      </c>
      <c r="X28" s="155"/>
      <c r="Y28" s="81"/>
      <c r="Z28" s="212"/>
      <c r="AA28" s="212"/>
      <c r="AB28" s="212"/>
      <c r="AC28" s="437"/>
      <c r="AD28" s="80" t="s">
        <v>0</v>
      </c>
      <c r="AE28" s="857" t="str">
        <f>月菜單!I16</f>
        <v>烤地瓜</v>
      </c>
      <c r="AF28" s="858"/>
      <c r="AG28" s="212" t="s">
        <v>223</v>
      </c>
      <c r="AH28" s="212"/>
      <c r="AI28" s="212"/>
      <c r="AJ28" s="145"/>
      <c r="AL28" s="633"/>
      <c r="AM28" s="630"/>
      <c r="AN28" s="630"/>
      <c r="AO28" s="623"/>
      <c r="AP28" s="623"/>
      <c r="AQ28" s="623"/>
      <c r="AR28" s="630"/>
      <c r="AS28" s="623"/>
      <c r="AT28" s="623"/>
    </row>
    <row r="29" spans="1:46" ht="16.5" customHeight="1">
      <c r="A29" s="785" t="s">
        <v>15</v>
      </c>
      <c r="B29" s="783" t="s">
        <v>16</v>
      </c>
      <c r="C29" s="793"/>
      <c r="D29" s="224"/>
      <c r="E29" s="225">
        <f>SUM(E5:E28)</f>
        <v>6.45</v>
      </c>
      <c r="F29" s="413">
        <f>SUM(F5:F28)</f>
        <v>2.6731601731601731</v>
      </c>
      <c r="G29" s="225">
        <f>SUM(G5:G26)</f>
        <v>1.75</v>
      </c>
      <c r="H29" s="436"/>
      <c r="I29" s="783" t="s">
        <v>16</v>
      </c>
      <c r="J29" s="854"/>
      <c r="K29" s="224"/>
      <c r="L29" s="225">
        <f>SUM(L5:L28)</f>
        <v>6</v>
      </c>
      <c r="M29" s="413">
        <f>SUM(M5:M28)</f>
        <v>2.8714285714285714</v>
      </c>
      <c r="N29" s="225">
        <f>SUM(N5:N26)</f>
        <v>1.65</v>
      </c>
      <c r="O29" s="481"/>
      <c r="P29" s="783" t="s">
        <v>16</v>
      </c>
      <c r="Q29" s="793"/>
      <c r="R29" s="224"/>
      <c r="S29" s="225">
        <f>SUM(S5:S27)</f>
        <v>5.3999999999999995</v>
      </c>
      <c r="T29" s="225">
        <f>SUM(T5:T28)</f>
        <v>2.8028571428571434</v>
      </c>
      <c r="U29" s="417">
        <f>SUM(U5:U28)</f>
        <v>1.51</v>
      </c>
      <c r="V29" s="508"/>
      <c r="W29" s="783" t="s">
        <v>16</v>
      </c>
      <c r="X29" s="793"/>
      <c r="Y29" s="224"/>
      <c r="Z29" s="225">
        <f>SUM(Z5:Z28)</f>
        <v>6.0807692307692314</v>
      </c>
      <c r="AA29" s="225">
        <f>SUM(AA7:AA28)</f>
        <v>2.7028571428571433</v>
      </c>
      <c r="AB29" s="225">
        <f>SUM(AB5:AB26)</f>
        <v>1.46</v>
      </c>
      <c r="AC29" s="436"/>
      <c r="AD29" s="783" t="s">
        <v>16</v>
      </c>
      <c r="AE29" s="793"/>
      <c r="AF29" s="224"/>
      <c r="AG29" s="225">
        <f>SUM(AG5:AG26)</f>
        <v>6</v>
      </c>
      <c r="AH29" s="225">
        <f>SUM(AH5:AH28)</f>
        <v>3.209090909090909</v>
      </c>
      <c r="AI29" s="225">
        <f>SUM(AI5:AI26)</f>
        <v>1.716</v>
      </c>
      <c r="AJ29" s="226"/>
      <c r="AL29" s="122"/>
      <c r="AM29" s="95"/>
      <c r="AN29" s="630"/>
      <c r="AO29" s="12"/>
      <c r="AP29" s="12"/>
      <c r="AQ29" s="231"/>
      <c r="AR29" s="630"/>
      <c r="AS29" s="623"/>
      <c r="AT29" s="623"/>
    </row>
    <row r="30" spans="1:46" ht="16.5" customHeight="1">
      <c r="A30" s="786"/>
      <c r="B30" s="753" t="s">
        <v>51</v>
      </c>
      <c r="C30" s="754"/>
      <c r="D30" s="230">
        <f>E29</f>
        <v>6.45</v>
      </c>
      <c r="E30" s="213"/>
      <c r="F30" s="213"/>
      <c r="G30" s="213"/>
      <c r="H30" s="492"/>
      <c r="I30" s="794" t="s">
        <v>51</v>
      </c>
      <c r="J30" s="749"/>
      <c r="K30" s="230">
        <f>L29</f>
        <v>6</v>
      </c>
      <c r="L30" s="213"/>
      <c r="M30" s="213"/>
      <c r="N30" s="213"/>
      <c r="O30" s="468"/>
      <c r="P30" s="753" t="s">
        <v>51</v>
      </c>
      <c r="Q30" s="754"/>
      <c r="R30" s="128">
        <f>S29</f>
        <v>5.3999999999999995</v>
      </c>
      <c r="S30" s="213"/>
      <c r="T30" s="213"/>
      <c r="U30" s="213"/>
      <c r="V30" s="492"/>
      <c r="W30" s="753" t="s">
        <v>51</v>
      </c>
      <c r="X30" s="754"/>
      <c r="Y30" s="230">
        <f>Z29</f>
        <v>6.0807692307692314</v>
      </c>
      <c r="Z30" s="213"/>
      <c r="AA30" s="213"/>
      <c r="AB30" s="213"/>
      <c r="AC30" s="492"/>
      <c r="AD30" s="794" t="s">
        <v>51</v>
      </c>
      <c r="AE30" s="749"/>
      <c r="AF30" s="230">
        <f>AG29</f>
        <v>6</v>
      </c>
      <c r="AG30" s="213"/>
      <c r="AH30" s="213"/>
      <c r="AI30" s="213"/>
      <c r="AJ30" s="145"/>
      <c r="AL30" s="122"/>
      <c r="AM30" s="123"/>
      <c r="AN30" s="630"/>
      <c r="AO30" s="12"/>
      <c r="AP30" s="12"/>
      <c r="AQ30" s="12"/>
      <c r="AR30" s="630"/>
      <c r="AS30" s="623"/>
      <c r="AT30" s="623"/>
    </row>
    <row r="31" spans="1:46" ht="16.5" customHeight="1" thickBot="1">
      <c r="A31" s="786"/>
      <c r="B31" s="753" t="s">
        <v>44</v>
      </c>
      <c r="C31" s="754"/>
      <c r="D31" s="154">
        <f>F29</f>
        <v>2.6731601731601731</v>
      </c>
      <c r="E31" s="214"/>
      <c r="F31" s="214"/>
      <c r="G31" s="214"/>
      <c r="H31" s="492"/>
      <c r="I31" s="794" t="s">
        <v>44</v>
      </c>
      <c r="J31" s="749"/>
      <c r="K31" s="154">
        <f>M29</f>
        <v>2.8714285714285714</v>
      </c>
      <c r="L31" s="214"/>
      <c r="M31" s="214"/>
      <c r="N31" s="214"/>
      <c r="O31" s="468"/>
      <c r="P31" s="753" t="s">
        <v>44</v>
      </c>
      <c r="Q31" s="754"/>
      <c r="R31" s="128">
        <f>T29</f>
        <v>2.8028571428571434</v>
      </c>
      <c r="S31" s="214"/>
      <c r="T31" s="214"/>
      <c r="U31" s="214"/>
      <c r="V31" s="492"/>
      <c r="W31" s="753" t="s">
        <v>44</v>
      </c>
      <c r="X31" s="754"/>
      <c r="Y31" s="154">
        <f>AA29</f>
        <v>2.7028571428571433</v>
      </c>
      <c r="Z31" s="214"/>
      <c r="AA31" s="214"/>
      <c r="AB31" s="214"/>
      <c r="AC31" s="492"/>
      <c r="AD31" s="794" t="s">
        <v>44</v>
      </c>
      <c r="AE31" s="749"/>
      <c r="AF31" s="154">
        <f>AH29</f>
        <v>3.209090909090909</v>
      </c>
      <c r="AG31" s="214"/>
      <c r="AH31" s="214"/>
      <c r="AI31" s="214"/>
      <c r="AJ31" s="145"/>
      <c r="AL31" s="122"/>
      <c r="AM31" s="375"/>
      <c r="AN31" s="95"/>
      <c r="AO31" s="12"/>
      <c r="AP31" s="12"/>
      <c r="AQ31" s="12"/>
      <c r="AR31" s="630"/>
      <c r="AS31" s="623"/>
      <c r="AT31" s="623"/>
    </row>
    <row r="32" spans="1:46" ht="16.5" customHeight="1">
      <c r="A32" s="786"/>
      <c r="B32" s="753" t="s">
        <v>383</v>
      </c>
      <c r="C32" s="754"/>
      <c r="D32" s="154">
        <f>G29</f>
        <v>1.75</v>
      </c>
      <c r="E32" s="214"/>
      <c r="F32" s="214"/>
      <c r="G32" s="214"/>
      <c r="H32" s="492"/>
      <c r="I32" s="794" t="s">
        <v>383</v>
      </c>
      <c r="J32" s="749"/>
      <c r="K32" s="154">
        <f>N29</f>
        <v>1.65</v>
      </c>
      <c r="L32" s="214"/>
      <c r="M32" s="214"/>
      <c r="N32" s="214"/>
      <c r="O32" s="468"/>
      <c r="P32" s="753" t="s">
        <v>383</v>
      </c>
      <c r="Q32" s="754"/>
      <c r="R32" s="419">
        <f>U29</f>
        <v>1.51</v>
      </c>
      <c r="S32" s="418"/>
      <c r="T32" s="214"/>
      <c r="U32" s="214"/>
      <c r="V32" s="492"/>
      <c r="W32" s="753" t="s">
        <v>383</v>
      </c>
      <c r="X32" s="754"/>
      <c r="Y32" s="154">
        <f>AB29</f>
        <v>1.46</v>
      </c>
      <c r="Z32" s="214"/>
      <c r="AA32" s="214"/>
      <c r="AB32" s="214"/>
      <c r="AC32" s="492"/>
      <c r="AD32" s="794" t="s">
        <v>383</v>
      </c>
      <c r="AE32" s="749"/>
      <c r="AF32" s="154">
        <f>AI29</f>
        <v>1.716</v>
      </c>
      <c r="AG32" s="214"/>
      <c r="AH32" s="214"/>
      <c r="AI32" s="214"/>
      <c r="AJ32" s="145"/>
      <c r="AL32" s="122"/>
      <c r="AM32" s="375"/>
      <c r="AN32" s="630"/>
      <c r="AO32" s="12"/>
      <c r="AP32" s="12"/>
      <c r="AQ32" s="12"/>
      <c r="AR32" s="630"/>
      <c r="AS32" s="623"/>
      <c r="AT32" s="623"/>
    </row>
    <row r="33" spans="1:46" ht="16.5" customHeight="1">
      <c r="A33" s="786"/>
      <c r="B33" s="753" t="s">
        <v>384</v>
      </c>
      <c r="C33" s="754"/>
      <c r="D33" s="83"/>
      <c r="E33" s="215"/>
      <c r="F33" s="215"/>
      <c r="G33" s="215"/>
      <c r="H33" s="492"/>
      <c r="I33" s="794" t="s">
        <v>384</v>
      </c>
      <c r="J33" s="749"/>
      <c r="K33" s="83">
        <v>1</v>
      </c>
      <c r="L33" s="215"/>
      <c r="M33" s="215"/>
      <c r="N33" s="215"/>
      <c r="O33" s="468"/>
      <c r="P33" s="753" t="s">
        <v>384</v>
      </c>
      <c r="Q33" s="754"/>
      <c r="R33" s="134"/>
      <c r="S33" s="215"/>
      <c r="T33" s="215"/>
      <c r="U33" s="215"/>
      <c r="V33" s="492"/>
      <c r="W33" s="753" t="s">
        <v>384</v>
      </c>
      <c r="X33" s="754"/>
      <c r="Y33" s="83">
        <v>1</v>
      </c>
      <c r="Z33" s="215"/>
      <c r="AA33" s="215"/>
      <c r="AB33" s="215"/>
      <c r="AC33" s="492"/>
      <c r="AD33" s="794" t="s">
        <v>384</v>
      </c>
      <c r="AE33" s="749"/>
      <c r="AF33" s="83"/>
      <c r="AG33" s="215"/>
      <c r="AH33" s="215"/>
      <c r="AI33" s="215"/>
      <c r="AJ33" s="145"/>
      <c r="AL33" s="122"/>
      <c r="AM33" s="375"/>
      <c r="AN33" s="630"/>
      <c r="AO33" s="12"/>
      <c r="AP33" s="12"/>
      <c r="AQ33" s="12"/>
      <c r="AR33" s="630"/>
      <c r="AS33" s="623"/>
      <c r="AT33" s="623"/>
    </row>
    <row r="34" spans="1:46" ht="16.5" customHeight="1">
      <c r="A34" s="786"/>
      <c r="B34" s="795" t="s">
        <v>69</v>
      </c>
      <c r="C34" s="796"/>
      <c r="D34" s="103"/>
      <c r="E34" s="216"/>
      <c r="F34" s="216"/>
      <c r="G34" s="216"/>
      <c r="H34" s="493"/>
      <c r="I34" s="850" t="s">
        <v>69</v>
      </c>
      <c r="J34" s="747"/>
      <c r="K34" s="103"/>
      <c r="L34" s="216"/>
      <c r="M34" s="216"/>
      <c r="N34" s="216"/>
      <c r="O34" s="482"/>
      <c r="P34" s="795" t="s">
        <v>69</v>
      </c>
      <c r="Q34" s="796"/>
      <c r="R34" s="103">
        <v>1</v>
      </c>
      <c r="S34" s="216"/>
      <c r="T34" s="216"/>
      <c r="U34" s="216"/>
      <c r="V34" s="493"/>
      <c r="W34" s="795" t="s">
        <v>69</v>
      </c>
      <c r="X34" s="796"/>
      <c r="Y34" s="103"/>
      <c r="Z34" s="216"/>
      <c r="AA34" s="216"/>
      <c r="AB34" s="216"/>
      <c r="AC34" s="493"/>
      <c r="AD34" s="794" t="s">
        <v>69</v>
      </c>
      <c r="AE34" s="749"/>
      <c r="AF34" s="83"/>
      <c r="AG34" s="216"/>
      <c r="AH34" s="216"/>
      <c r="AI34" s="216"/>
      <c r="AJ34" s="105"/>
      <c r="AL34" s="633"/>
      <c r="AM34" s="630"/>
      <c r="AN34" s="630"/>
      <c r="AO34" s="12"/>
      <c r="AP34" s="12"/>
      <c r="AQ34" s="231"/>
      <c r="AR34" s="630"/>
      <c r="AS34" s="623"/>
      <c r="AT34" s="623"/>
    </row>
    <row r="35" spans="1:46" s="33" customFormat="1" ht="16.5" customHeight="1">
      <c r="A35" s="786"/>
      <c r="B35" s="794" t="s">
        <v>9</v>
      </c>
      <c r="C35" s="749"/>
      <c r="D35" s="93" t="s">
        <v>183</v>
      </c>
      <c r="E35" s="217"/>
      <c r="F35" s="217"/>
      <c r="G35" s="217"/>
      <c r="H35" s="494"/>
      <c r="I35" s="794" t="s">
        <v>9</v>
      </c>
      <c r="J35" s="749"/>
      <c r="K35" s="93" t="s">
        <v>182</v>
      </c>
      <c r="L35" s="217"/>
      <c r="M35" s="217"/>
      <c r="N35" s="217"/>
      <c r="O35" s="505"/>
      <c r="P35" s="794" t="s">
        <v>9</v>
      </c>
      <c r="Q35" s="749"/>
      <c r="R35" s="93" t="s">
        <v>181</v>
      </c>
      <c r="S35" s="217"/>
      <c r="T35" s="217"/>
      <c r="U35" s="217"/>
      <c r="V35" s="494"/>
      <c r="W35" s="794" t="s">
        <v>9</v>
      </c>
      <c r="X35" s="749"/>
      <c r="Y35" s="93">
        <v>2.5</v>
      </c>
      <c r="Z35" s="217"/>
      <c r="AA35" s="217"/>
      <c r="AB35" s="217"/>
      <c r="AC35" s="494"/>
      <c r="AD35" s="794" t="s">
        <v>9</v>
      </c>
      <c r="AE35" s="749"/>
      <c r="AF35" s="93">
        <v>2.5</v>
      </c>
      <c r="AG35" s="217"/>
      <c r="AH35" s="217"/>
      <c r="AI35" s="217"/>
      <c r="AJ35" s="106"/>
      <c r="AL35" s="633"/>
      <c r="AM35" s="95"/>
      <c r="AN35" s="630"/>
      <c r="AO35" s="12"/>
      <c r="AP35" s="12"/>
      <c r="AQ35" s="231"/>
      <c r="AR35" s="630"/>
      <c r="AS35" s="34"/>
      <c r="AT35" s="34"/>
    </row>
    <row r="36" spans="1:46" s="33" customFormat="1" ht="24" customHeight="1" thickBot="1">
      <c r="A36" s="787"/>
      <c r="B36" s="810" t="s">
        <v>52</v>
      </c>
      <c r="C36" s="790"/>
      <c r="D36" s="92">
        <f>D30*70+D31*75+D32*25+D33*60+D34*120+D35*45</f>
        <v>808.23701298701303</v>
      </c>
      <c r="E36" s="218"/>
      <c r="F36" s="218"/>
      <c r="G36" s="252"/>
      <c r="H36" s="495"/>
      <c r="I36" s="810" t="s">
        <v>52</v>
      </c>
      <c r="J36" s="790"/>
      <c r="K36" s="92">
        <f>K30*70+K31*75+K32*25+K33*60+K34*120+K35*45</f>
        <v>840.10714285714289</v>
      </c>
      <c r="L36" s="218"/>
      <c r="M36" s="218"/>
      <c r="N36" s="218"/>
      <c r="O36" s="474"/>
      <c r="P36" s="810" t="s">
        <v>52</v>
      </c>
      <c r="Q36" s="790"/>
      <c r="R36" s="92">
        <f>R30*70+R31*75+R32*25+R33*60+R34*120+R35*45</f>
        <v>853.96428571428567</v>
      </c>
      <c r="S36" s="218"/>
      <c r="T36" s="218"/>
      <c r="U36" s="218"/>
      <c r="V36" s="509"/>
      <c r="W36" s="810" t="s">
        <v>52</v>
      </c>
      <c r="X36" s="790"/>
      <c r="Y36" s="92">
        <f>Y30*70+Y31*75+Y32*25+Y33*60+Y34*120+Y35*45</f>
        <v>837.36813186813197</v>
      </c>
      <c r="Z36" s="218"/>
      <c r="AA36" s="218"/>
      <c r="AB36" s="218"/>
      <c r="AC36" s="495"/>
      <c r="AD36" s="859" t="s">
        <v>52</v>
      </c>
      <c r="AE36" s="860"/>
      <c r="AF36" s="92">
        <f>AF30*70+AF31*75+AF32*25+AF33*60+AF34*120+AF35*45</f>
        <v>816.08181818181822</v>
      </c>
      <c r="AG36" s="218"/>
      <c r="AH36" s="218"/>
      <c r="AI36" s="218"/>
      <c r="AJ36" s="159"/>
      <c r="AL36" s="633"/>
      <c r="AM36" s="95"/>
      <c r="AN36" s="95"/>
      <c r="AO36" s="12"/>
      <c r="AP36" s="231"/>
      <c r="AQ36" s="12"/>
      <c r="AR36" s="630"/>
      <c r="AS36" s="34"/>
      <c r="AT36" s="34"/>
    </row>
    <row r="37" spans="1:46" s="678" customFormat="1" ht="27" customHeight="1">
      <c r="A37" s="670" t="s">
        <v>17</v>
      </c>
      <c r="B37" s="670"/>
      <c r="C37" s="670"/>
      <c r="D37" s="670"/>
      <c r="E37" s="671"/>
      <c r="F37" s="671"/>
      <c r="G37" s="671"/>
      <c r="H37" s="672"/>
      <c r="I37" s="671" t="s">
        <v>18</v>
      </c>
      <c r="J37" s="671"/>
      <c r="K37" s="670" t="s">
        <v>19</v>
      </c>
      <c r="L37" s="671"/>
      <c r="M37" s="671"/>
      <c r="N37" s="671"/>
      <c r="O37" s="673"/>
      <c r="P37" s="670" t="s">
        <v>20</v>
      </c>
      <c r="Q37" s="670"/>
      <c r="R37" s="670"/>
      <c r="S37" s="671"/>
      <c r="T37" s="671"/>
      <c r="U37" s="671"/>
      <c r="V37" s="670"/>
      <c r="W37" s="670"/>
      <c r="X37" s="671"/>
      <c r="Y37" s="671" t="s">
        <v>21</v>
      </c>
      <c r="Z37" s="671"/>
      <c r="AA37" s="671"/>
      <c r="AB37" s="671"/>
      <c r="AC37" s="671"/>
      <c r="AD37" s="671"/>
      <c r="AE37" s="671"/>
      <c r="AF37" s="671"/>
      <c r="AG37" s="671"/>
      <c r="AL37" s="679"/>
      <c r="AM37" s="254"/>
      <c r="AN37" s="254"/>
      <c r="AO37" s="676"/>
      <c r="AP37" s="676"/>
      <c r="AQ37" s="676"/>
      <c r="AR37" s="253"/>
      <c r="AS37" s="674"/>
      <c r="AT37" s="674"/>
    </row>
    <row r="38" spans="1:46" s="55" customFormat="1" ht="18" customHeight="1">
      <c r="A38" s="709" t="s">
        <v>22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621"/>
      <c r="M38" s="621"/>
      <c r="N38" s="621"/>
      <c r="O38" s="477"/>
      <c r="P38" s="57"/>
      <c r="Q38" s="57"/>
      <c r="R38" s="57"/>
      <c r="S38" s="57"/>
      <c r="T38" s="57"/>
      <c r="U38" s="57"/>
      <c r="V38" s="57"/>
      <c r="W38" s="57"/>
      <c r="Y38" s="35"/>
      <c r="Z38" s="35"/>
      <c r="AA38" s="35"/>
      <c r="AB38" s="35"/>
      <c r="AC38" s="35"/>
      <c r="AD38" s="35"/>
      <c r="AE38" s="35"/>
      <c r="AF38" s="35"/>
      <c r="AG38" s="35"/>
      <c r="AL38" s="633"/>
      <c r="AM38" s="56"/>
      <c r="AN38" s="111"/>
      <c r="AO38" s="12"/>
      <c r="AP38" s="12"/>
      <c r="AQ38" s="12"/>
      <c r="AR38" s="630"/>
    </row>
    <row r="39" spans="1:46" s="36" customFormat="1" ht="18" customHeight="1">
      <c r="A39" s="725" t="s">
        <v>12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5"/>
      <c r="AC39" s="37"/>
      <c r="AD39" s="37"/>
      <c r="AE39" s="37"/>
      <c r="AF39" s="37"/>
    </row>
    <row r="40" spans="1:46" s="36" customFormat="1" ht="18" customHeight="1">
      <c r="A40" s="58" t="s">
        <v>11</v>
      </c>
      <c r="B40" s="58"/>
      <c r="C40" s="58"/>
      <c r="H40" s="442"/>
      <c r="I40" s="39"/>
      <c r="J40" s="39"/>
      <c r="K40" s="58"/>
      <c r="O40" s="506"/>
      <c r="P40" s="39"/>
      <c r="Q40" s="39"/>
      <c r="R40" s="39"/>
      <c r="V40" s="39"/>
      <c r="W40" s="40"/>
      <c r="AC40" s="37"/>
      <c r="AD40" s="37"/>
      <c r="AE40" s="37"/>
      <c r="AF40" s="37"/>
    </row>
    <row r="41" spans="1:46">
      <c r="U41" s="633"/>
      <c r="V41" s="510"/>
      <c r="W41" s="630"/>
      <c r="AA41" s="633"/>
      <c r="AB41" s="231"/>
      <c r="AC41" s="511"/>
      <c r="AD41" s="110"/>
      <c r="AE41" s="231"/>
      <c r="AF41" s="110"/>
      <c r="AG41" s="630"/>
      <c r="AH41" s="149"/>
    </row>
    <row r="42" spans="1:46" ht="21.5">
      <c r="U42" s="633"/>
      <c r="V42" s="510"/>
      <c r="W42" s="630"/>
      <c r="AA42" s="633"/>
      <c r="AB42" s="231"/>
      <c r="AC42" s="511"/>
      <c r="AD42" s="110"/>
      <c r="AE42" s="110"/>
      <c r="AF42" s="231"/>
      <c r="AG42" s="630"/>
      <c r="AH42" s="149"/>
      <c r="AK42" s="633"/>
      <c r="AL42" s="651"/>
      <c r="AM42" s="135"/>
      <c r="AN42" s="122"/>
      <c r="AO42" s="123"/>
      <c r="AP42" s="95"/>
      <c r="AQ42" s="630"/>
    </row>
    <row r="43" spans="1:46">
      <c r="B43" s="623"/>
      <c r="C43" s="873"/>
      <c r="D43" s="652"/>
      <c r="E43" s="624"/>
      <c r="F43" s="624"/>
      <c r="G43" s="624"/>
      <c r="H43" s="231"/>
      <c r="I43" s="624"/>
      <c r="J43" s="623"/>
      <c r="U43" s="633"/>
      <c r="V43" s="511"/>
      <c r="W43" s="110"/>
      <c r="AA43" s="633"/>
      <c r="AB43" s="231"/>
      <c r="AC43" s="511"/>
      <c r="AD43" s="149"/>
      <c r="AE43" s="231"/>
      <c r="AF43" s="149"/>
      <c r="AG43" s="630"/>
      <c r="AH43" s="149"/>
      <c r="AK43" s="633"/>
      <c r="AL43" s="135"/>
      <c r="AM43" s="135"/>
      <c r="AN43" s="122"/>
      <c r="AO43" s="135"/>
      <c r="AP43" s="135"/>
      <c r="AQ43" s="630"/>
    </row>
    <row r="44" spans="1:46">
      <c r="B44" s="623"/>
      <c r="C44" s="873"/>
      <c r="D44" s="652"/>
      <c r="E44" s="624"/>
      <c r="F44" s="624"/>
      <c r="G44" s="624"/>
      <c r="H44" s="231"/>
      <c r="I44" s="624"/>
      <c r="J44" s="623"/>
      <c r="U44" s="633"/>
      <c r="V44" s="512"/>
      <c r="W44" s="623"/>
      <c r="AA44" s="633"/>
      <c r="AB44" s="231"/>
      <c r="AC44" s="511"/>
      <c r="AD44" s="149"/>
      <c r="AE44" s="149"/>
      <c r="AF44" s="149"/>
      <c r="AG44" s="630"/>
      <c r="AH44" s="149"/>
      <c r="AK44" s="623"/>
      <c r="AL44" s="623"/>
      <c r="AM44" s="623"/>
      <c r="AN44" s="122"/>
      <c r="AO44" s="135"/>
      <c r="AP44" s="135"/>
      <c r="AQ44" s="630"/>
    </row>
    <row r="45" spans="1:46">
      <c r="B45" s="623"/>
      <c r="C45" s="873"/>
      <c r="D45" s="652"/>
      <c r="E45" s="156"/>
      <c r="F45" s="156"/>
      <c r="G45" s="156"/>
      <c r="H45" s="231"/>
      <c r="I45" s="624"/>
      <c r="J45" s="623"/>
      <c r="S45" s="623"/>
      <c r="T45" s="623"/>
      <c r="U45" s="633"/>
      <c r="V45" s="512"/>
      <c r="W45" s="623"/>
      <c r="X45" s="623"/>
      <c r="AN45" s="122"/>
      <c r="AO45" s="135"/>
      <c r="AP45" s="135"/>
      <c r="AQ45" s="630"/>
    </row>
    <row r="46" spans="1:46">
      <c r="B46" s="623"/>
      <c r="C46" s="873"/>
      <c r="D46" s="652"/>
      <c r="E46" s="156"/>
      <c r="F46" s="156"/>
      <c r="G46" s="156"/>
      <c r="H46" s="231"/>
      <c r="I46" s="624"/>
      <c r="J46" s="623"/>
      <c r="S46" s="623"/>
      <c r="T46" s="623"/>
      <c r="U46" s="633"/>
      <c r="V46" s="512"/>
      <c r="W46" s="623"/>
      <c r="X46" s="623"/>
      <c r="AN46" s="122"/>
      <c r="AO46" s="135"/>
      <c r="AP46" s="135"/>
      <c r="AQ46" s="630"/>
    </row>
    <row r="47" spans="1:46">
      <c r="B47" s="623"/>
      <c r="C47" s="873"/>
      <c r="D47" s="652"/>
      <c r="E47" s="624"/>
      <c r="F47" s="130"/>
      <c r="G47" s="130"/>
      <c r="H47" s="231"/>
      <c r="I47" s="624"/>
      <c r="J47" s="623"/>
      <c r="S47" s="623"/>
      <c r="T47" s="623"/>
      <c r="U47" s="633"/>
      <c r="V47" s="513"/>
      <c r="W47" s="95"/>
      <c r="X47" s="623"/>
      <c r="AN47" s="122"/>
      <c r="AO47" s="95"/>
      <c r="AP47" s="95"/>
      <c r="AQ47" s="630"/>
    </row>
    <row r="48" spans="1:46">
      <c r="B48" s="623"/>
      <c r="C48" s="623"/>
      <c r="D48" s="623"/>
      <c r="E48" s="623"/>
      <c r="F48" s="623"/>
      <c r="G48" s="623"/>
      <c r="H48" s="512"/>
      <c r="I48" s="623"/>
      <c r="J48" s="623"/>
      <c r="S48" s="623"/>
      <c r="T48" s="623"/>
      <c r="U48" s="623"/>
      <c r="V48" s="512"/>
      <c r="W48" s="623"/>
      <c r="X48" s="623"/>
      <c r="AN48" s="630"/>
      <c r="AO48" s="95"/>
      <c r="AP48" s="121"/>
      <c r="AQ48" s="630"/>
    </row>
    <row r="49" spans="2:43">
      <c r="B49" s="623"/>
      <c r="C49" s="623"/>
      <c r="D49" s="623"/>
      <c r="E49" s="623"/>
      <c r="F49" s="623"/>
      <c r="G49" s="623"/>
      <c r="H49" s="512"/>
      <c r="I49" s="623"/>
      <c r="J49" s="623"/>
      <c r="S49" s="623"/>
      <c r="T49" s="623"/>
      <c r="U49" s="623"/>
      <c r="V49" s="512"/>
      <c r="W49" s="623"/>
      <c r="X49" s="623"/>
      <c r="AN49" s="630"/>
      <c r="AO49" s="630"/>
      <c r="AP49" s="95"/>
      <c r="AQ49" s="630"/>
    </row>
    <row r="50" spans="2:43">
      <c r="AN50" s="111"/>
      <c r="AO50" s="111"/>
      <c r="AP50" s="111"/>
      <c r="AQ50" s="111"/>
    </row>
    <row r="51" spans="2:43">
      <c r="AN51" s="111"/>
      <c r="AO51" s="111"/>
      <c r="AP51" s="95"/>
      <c r="AQ51" s="630"/>
    </row>
    <row r="52" spans="2:43">
      <c r="AN52" s="111"/>
      <c r="AO52" s="111"/>
      <c r="AP52" s="112"/>
      <c r="AQ52" s="630"/>
    </row>
    <row r="53" spans="2:43">
      <c r="AN53" s="111"/>
      <c r="AO53" s="111"/>
      <c r="AP53" s="112"/>
      <c r="AQ53" s="630"/>
    </row>
    <row r="54" spans="2:43">
      <c r="AN54" s="111"/>
      <c r="AO54" s="111"/>
      <c r="AP54" s="113"/>
      <c r="AQ54" s="630"/>
    </row>
    <row r="55" spans="2:43">
      <c r="AN55" s="111"/>
      <c r="AO55" s="111"/>
      <c r="AP55" s="113"/>
      <c r="AQ55" s="630"/>
    </row>
    <row r="56" spans="2:43">
      <c r="AN56" s="130"/>
      <c r="AO56" s="130"/>
      <c r="AP56" s="107"/>
      <c r="AQ56" s="111"/>
    </row>
    <row r="57" spans="2:43">
      <c r="AN57" s="131"/>
      <c r="AO57" s="131"/>
      <c r="AP57" s="108"/>
      <c r="AQ57" s="129"/>
    </row>
    <row r="58" spans="2:43">
      <c r="AN58" s="623"/>
      <c r="AO58" s="623"/>
      <c r="AP58" s="623"/>
      <c r="AQ58" s="623"/>
    </row>
    <row r="59" spans="2:43">
      <c r="AN59" s="623"/>
      <c r="AO59" s="623"/>
      <c r="AP59" s="623"/>
      <c r="AQ59" s="623"/>
    </row>
  </sheetData>
  <mergeCells count="96">
    <mergeCell ref="C43:C47"/>
    <mergeCell ref="AD33:AE33"/>
    <mergeCell ref="AD34:AE34"/>
    <mergeCell ref="I22:I26"/>
    <mergeCell ref="P33:Q33"/>
    <mergeCell ref="I30:J30"/>
    <mergeCell ref="I31:J31"/>
    <mergeCell ref="P30:Q30"/>
    <mergeCell ref="P31:Q31"/>
    <mergeCell ref="P32:Q32"/>
    <mergeCell ref="I33:J33"/>
    <mergeCell ref="I32:J32"/>
    <mergeCell ref="Q28:R28"/>
    <mergeCell ref="P22:P26"/>
    <mergeCell ref="AD22:AD26"/>
    <mergeCell ref="AD29:AE29"/>
    <mergeCell ref="W29:X29"/>
    <mergeCell ref="AD31:AE31"/>
    <mergeCell ref="AD32:AE32"/>
    <mergeCell ref="W31:X3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7:P11"/>
    <mergeCell ref="B7:B11"/>
    <mergeCell ref="B3:C3"/>
    <mergeCell ref="D3:H3"/>
    <mergeCell ref="I5:I6"/>
    <mergeCell ref="B5:B6"/>
    <mergeCell ref="AM3:AN3"/>
    <mergeCell ref="AD5:AD6"/>
    <mergeCell ref="R3:V3"/>
    <mergeCell ref="P3:Q3"/>
    <mergeCell ref="AK3:AL3"/>
    <mergeCell ref="AF3:AJ3"/>
    <mergeCell ref="P5:P6"/>
    <mergeCell ref="P12:P16"/>
    <mergeCell ref="X18:X21"/>
    <mergeCell ref="W3:X3"/>
    <mergeCell ref="AD17:AD21"/>
    <mergeCell ref="AD7:AD11"/>
    <mergeCell ref="P17:P21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7:I11"/>
    <mergeCell ref="I12:I16"/>
    <mergeCell ref="W17:W21"/>
    <mergeCell ref="A38:K38"/>
    <mergeCell ref="B29:C29"/>
    <mergeCell ref="J18:J21"/>
    <mergeCell ref="I17:I21"/>
    <mergeCell ref="A17:A21"/>
    <mergeCell ref="C18:C21"/>
    <mergeCell ref="B36:C36"/>
    <mergeCell ref="I36:J36"/>
    <mergeCell ref="I29:J29"/>
    <mergeCell ref="I35:J35"/>
    <mergeCell ref="B22:B26"/>
    <mergeCell ref="B30:C30"/>
    <mergeCell ref="B33:C33"/>
    <mergeCell ref="B31:C31"/>
    <mergeCell ref="B32:C32"/>
    <mergeCell ref="AE28:AF28"/>
    <mergeCell ref="W30:X30"/>
    <mergeCell ref="A12:A16"/>
    <mergeCell ref="AD36:AE36"/>
    <mergeCell ref="W33:X33"/>
    <mergeCell ref="W34:X34"/>
    <mergeCell ref="P36:Q36"/>
    <mergeCell ref="W36:X36"/>
    <mergeCell ref="W35:X35"/>
    <mergeCell ref="AD12:AD16"/>
    <mergeCell ref="W12:W16"/>
    <mergeCell ref="AE18:AE21"/>
    <mergeCell ref="AD35:AE35"/>
    <mergeCell ref="AD30:AE30"/>
    <mergeCell ref="W22:W26"/>
    <mergeCell ref="Q18:Q2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C46"/>
  <sheetViews>
    <sheetView zoomScale="80" zoomScaleNormal="80" workbookViewId="0">
      <selection sqref="A1:AJ1"/>
    </sheetView>
  </sheetViews>
  <sheetFormatPr defaultColWidth="9" defaultRowHeight="17"/>
  <cols>
    <col min="1" max="1" width="9" style="4"/>
    <col min="2" max="2" width="9.6328125" style="4" customWidth="1"/>
    <col min="3" max="3" width="10.6328125" style="5" customWidth="1"/>
    <col min="4" max="4" width="8.453125" style="4" customWidth="1"/>
    <col min="5" max="7" width="5.6328125" style="4" hidden="1" customWidth="1"/>
    <col min="8" max="8" width="5.6328125" style="430" customWidth="1"/>
    <col min="9" max="9" width="9.6328125" style="4" customWidth="1"/>
    <col min="10" max="10" width="10.90625" style="5" customWidth="1"/>
    <col min="11" max="11" width="7.6328125" style="4" customWidth="1"/>
    <col min="12" max="14" width="5.6328125" style="4" hidden="1" customWidth="1"/>
    <col min="15" max="15" width="5.6328125" style="479" customWidth="1"/>
    <col min="16" max="16" width="9.6328125" style="4" customWidth="1"/>
    <col min="17" max="17" width="10.6328125" style="4" customWidth="1"/>
    <col min="18" max="18" width="7.90625" style="4" customWidth="1"/>
    <col min="19" max="21" width="5.6328125" style="4" hidden="1" customWidth="1"/>
    <col min="22" max="22" width="5.6328125" style="479" customWidth="1"/>
    <col min="23" max="23" width="9.6328125" style="5" customWidth="1"/>
    <col min="24" max="24" width="10.6328125" style="4" customWidth="1"/>
    <col min="25" max="25" width="8.453125" style="4" customWidth="1"/>
    <col min="26" max="28" width="5.6328125" style="4" hidden="1" customWidth="1"/>
    <col min="29" max="29" width="5.6328125" style="430" customWidth="1"/>
    <col min="30" max="30" width="9.6328125" style="4" customWidth="1"/>
    <col min="31" max="31" width="11.08984375" style="4" customWidth="1"/>
    <col min="32" max="32" width="8.08984375" style="4" customWidth="1"/>
    <col min="33" max="35" width="5.6328125" style="4" hidden="1" customWidth="1"/>
    <col min="36" max="36" width="5.7265625" style="430" customWidth="1"/>
    <col min="37" max="16384" width="9" style="4"/>
  </cols>
  <sheetData>
    <row r="1" spans="1:55" s="1" customFormat="1" ht="21.5">
      <c r="A1" s="726" t="s">
        <v>404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</row>
    <row r="2" spans="1:55" s="1" customFormat="1" ht="20" thickBot="1">
      <c r="A2" s="2" t="s">
        <v>67</v>
      </c>
      <c r="B2" s="2"/>
      <c r="C2" s="2"/>
      <c r="D2" s="879" t="s">
        <v>5</v>
      </c>
      <c r="E2" s="879"/>
      <c r="F2" s="879"/>
      <c r="G2" s="879"/>
      <c r="H2" s="879"/>
      <c r="I2" s="879"/>
      <c r="J2" s="879"/>
      <c r="O2" s="880" t="s">
        <v>7</v>
      </c>
      <c r="P2" s="880"/>
      <c r="Q2" s="880"/>
      <c r="R2" s="880"/>
      <c r="S2" s="880"/>
      <c r="T2" s="880"/>
      <c r="U2" s="880"/>
      <c r="V2" s="880"/>
      <c r="W2" s="3"/>
      <c r="X2" s="881" t="s">
        <v>4</v>
      </c>
      <c r="Y2" s="881"/>
      <c r="Z2" s="881"/>
      <c r="AA2" s="881"/>
      <c r="AB2" s="881"/>
      <c r="AC2" s="881"/>
      <c r="AD2" s="881"/>
      <c r="AE2" s="881"/>
      <c r="AF2" s="881"/>
      <c r="AG2" s="881"/>
      <c r="AH2" s="881"/>
      <c r="AI2" s="881"/>
      <c r="AJ2" s="881"/>
      <c r="AK2" s="54"/>
      <c r="AL2" s="54"/>
      <c r="AM2" s="54"/>
      <c r="AN2" s="54"/>
    </row>
    <row r="3" spans="1:55" s="170" customFormat="1" ht="18" customHeight="1" thickBot="1">
      <c r="A3" s="48" t="s">
        <v>77</v>
      </c>
      <c r="B3" s="822">
        <v>45586</v>
      </c>
      <c r="C3" s="823"/>
      <c r="D3" s="828" t="s">
        <v>89</v>
      </c>
      <c r="E3" s="829"/>
      <c r="F3" s="829"/>
      <c r="G3" s="829"/>
      <c r="H3" s="830"/>
      <c r="I3" s="822">
        <v>45221</v>
      </c>
      <c r="J3" s="823"/>
      <c r="K3" s="828" t="s">
        <v>79</v>
      </c>
      <c r="L3" s="829"/>
      <c r="M3" s="829"/>
      <c r="N3" s="829"/>
      <c r="O3" s="830"/>
      <c r="P3" s="822" t="s">
        <v>262</v>
      </c>
      <c r="Q3" s="823"/>
      <c r="R3" s="824" t="s">
        <v>78</v>
      </c>
      <c r="S3" s="825"/>
      <c r="T3" s="825"/>
      <c r="U3" s="825"/>
      <c r="V3" s="826"/>
      <c r="W3" s="822">
        <v>45223</v>
      </c>
      <c r="X3" s="827"/>
      <c r="Y3" s="828" t="s">
        <v>80</v>
      </c>
      <c r="Z3" s="829"/>
      <c r="AA3" s="829"/>
      <c r="AB3" s="829"/>
      <c r="AC3" s="830"/>
      <c r="AD3" s="822">
        <v>45224</v>
      </c>
      <c r="AE3" s="827"/>
      <c r="AF3" s="831" t="s">
        <v>42</v>
      </c>
      <c r="AG3" s="832"/>
      <c r="AH3" s="832"/>
      <c r="AI3" s="832"/>
      <c r="AJ3" s="833"/>
      <c r="AK3" s="876"/>
      <c r="AL3" s="869"/>
      <c r="AM3" s="49"/>
      <c r="AN3" s="49"/>
      <c r="AO3" s="630"/>
      <c r="AP3" s="630"/>
      <c r="AQ3" s="630"/>
    </row>
    <row r="4" spans="1:55" s="5" customFormat="1" ht="18" customHeight="1">
      <c r="A4" s="270" t="s">
        <v>34</v>
      </c>
      <c r="B4" s="269" t="s">
        <v>54</v>
      </c>
      <c r="C4" s="46" t="s">
        <v>55</v>
      </c>
      <c r="D4" s="46" t="s">
        <v>85</v>
      </c>
      <c r="E4" s="209" t="s">
        <v>100</v>
      </c>
      <c r="F4" s="209" t="s">
        <v>101</v>
      </c>
      <c r="G4" s="209" t="s">
        <v>102</v>
      </c>
      <c r="H4" s="491" t="s">
        <v>56</v>
      </c>
      <c r="I4" s="187" t="s">
        <v>54</v>
      </c>
      <c r="J4" s="46" t="s">
        <v>55</v>
      </c>
      <c r="K4" s="46" t="s">
        <v>85</v>
      </c>
      <c r="L4" s="209" t="s">
        <v>100</v>
      </c>
      <c r="M4" s="209" t="s">
        <v>101</v>
      </c>
      <c r="N4" s="209" t="s">
        <v>102</v>
      </c>
      <c r="O4" s="462" t="s">
        <v>56</v>
      </c>
      <c r="P4" s="187" t="s">
        <v>54</v>
      </c>
      <c r="Q4" s="46" t="s">
        <v>55</v>
      </c>
      <c r="R4" s="46" t="s">
        <v>85</v>
      </c>
      <c r="S4" s="209" t="s">
        <v>100</v>
      </c>
      <c r="T4" s="209" t="s">
        <v>101</v>
      </c>
      <c r="U4" s="209" t="s">
        <v>102</v>
      </c>
      <c r="V4" s="516" t="s">
        <v>56</v>
      </c>
      <c r="W4" s="187" t="s">
        <v>54</v>
      </c>
      <c r="X4" s="46" t="s">
        <v>55</v>
      </c>
      <c r="Y4" s="46" t="s">
        <v>85</v>
      </c>
      <c r="Z4" s="272" t="s">
        <v>100</v>
      </c>
      <c r="AA4" s="272" t="s">
        <v>101</v>
      </c>
      <c r="AB4" s="272" t="s">
        <v>102</v>
      </c>
      <c r="AC4" s="431" t="s">
        <v>56</v>
      </c>
      <c r="AD4" s="187" t="s">
        <v>54</v>
      </c>
      <c r="AE4" s="46" t="s">
        <v>55</v>
      </c>
      <c r="AF4" s="46" t="s">
        <v>85</v>
      </c>
      <c r="AG4" s="209" t="s">
        <v>100</v>
      </c>
      <c r="AH4" s="209" t="s">
        <v>101</v>
      </c>
      <c r="AI4" s="209" t="s">
        <v>102</v>
      </c>
      <c r="AJ4" s="491" t="s">
        <v>56</v>
      </c>
      <c r="AL4" s="173"/>
      <c r="AP4" s="132"/>
      <c r="AQ4" s="49"/>
      <c r="AR4" s="49"/>
      <c r="AS4" s="49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89" customFormat="1" ht="18" customHeight="1">
      <c r="A5" s="834" t="s">
        <v>3</v>
      </c>
      <c r="B5" s="817" t="s">
        <v>139</v>
      </c>
      <c r="C5" s="169" t="s">
        <v>140</v>
      </c>
      <c r="D5" s="169">
        <v>110</v>
      </c>
      <c r="E5" s="79">
        <f>D5/20</f>
        <v>5.5</v>
      </c>
      <c r="F5" s="79"/>
      <c r="G5" s="79"/>
      <c r="H5" s="432"/>
      <c r="I5" s="877" t="s">
        <v>40</v>
      </c>
      <c r="J5" s="169" t="s">
        <v>93</v>
      </c>
      <c r="K5" s="169">
        <v>75</v>
      </c>
      <c r="L5" s="79">
        <f>K5/20</f>
        <v>3.75</v>
      </c>
      <c r="M5" s="79"/>
      <c r="N5" s="79"/>
      <c r="O5" s="463"/>
      <c r="P5" s="817" t="s">
        <v>139</v>
      </c>
      <c r="Q5" s="169" t="s">
        <v>140</v>
      </c>
      <c r="R5" s="169">
        <v>90</v>
      </c>
      <c r="S5" s="79">
        <f>R5/20</f>
        <v>4.5</v>
      </c>
      <c r="T5" s="79"/>
      <c r="U5" s="79"/>
      <c r="V5" s="432"/>
      <c r="W5" s="877" t="s">
        <v>40</v>
      </c>
      <c r="X5" s="169" t="s">
        <v>93</v>
      </c>
      <c r="Y5" s="169">
        <v>80</v>
      </c>
      <c r="Z5" s="79">
        <f>Y5/20</f>
        <v>4</v>
      </c>
      <c r="AA5" s="79"/>
      <c r="AB5" s="79"/>
      <c r="AC5" s="432"/>
      <c r="AD5" s="817" t="s">
        <v>139</v>
      </c>
      <c r="AE5" s="169" t="s">
        <v>140</v>
      </c>
      <c r="AF5" s="169">
        <v>120</v>
      </c>
      <c r="AG5" s="79">
        <f>AF5/20</f>
        <v>6</v>
      </c>
      <c r="AH5" s="79"/>
      <c r="AI5" s="79"/>
      <c r="AJ5" s="432"/>
      <c r="AK5" s="4"/>
      <c r="AL5" s="4"/>
      <c r="AP5" s="4"/>
      <c r="AQ5" s="882"/>
      <c r="AR5" s="630"/>
      <c r="AS5" s="630"/>
      <c r="AT5" s="630"/>
      <c r="AU5" s="135"/>
      <c r="AV5" s="158"/>
      <c r="AW5" s="158"/>
      <c r="AX5" s="158"/>
      <c r="AY5" s="158"/>
      <c r="AZ5" s="158"/>
      <c r="BA5" s="158"/>
      <c r="BB5" s="158"/>
      <c r="BC5" s="158"/>
    </row>
    <row r="6" spans="1:55" s="189" customFormat="1" ht="18" customHeight="1">
      <c r="A6" s="835"/>
      <c r="B6" s="855"/>
      <c r="C6" s="169"/>
      <c r="D6" s="169"/>
      <c r="E6" s="79"/>
      <c r="F6" s="79"/>
      <c r="G6" s="79"/>
      <c r="H6" s="432"/>
      <c r="I6" s="878"/>
      <c r="J6" s="146" t="s">
        <v>94</v>
      </c>
      <c r="K6" s="146">
        <v>30</v>
      </c>
      <c r="L6" s="79">
        <f>K6/20</f>
        <v>1.5</v>
      </c>
      <c r="M6" s="79"/>
      <c r="N6" s="79"/>
      <c r="O6" s="463"/>
      <c r="P6" s="855"/>
      <c r="Q6" s="169"/>
      <c r="R6" s="169"/>
      <c r="S6" s="79"/>
      <c r="T6" s="79"/>
      <c r="U6" s="79"/>
      <c r="V6" s="432"/>
      <c r="W6" s="878"/>
      <c r="X6" s="146" t="s">
        <v>94</v>
      </c>
      <c r="Y6" s="146">
        <v>30</v>
      </c>
      <c r="Z6" s="79">
        <f>Y6/20</f>
        <v>1.5</v>
      </c>
      <c r="AA6" s="79"/>
      <c r="AB6" s="79"/>
      <c r="AC6" s="432"/>
      <c r="AD6" s="855"/>
      <c r="AE6" s="169"/>
      <c r="AF6" s="169"/>
      <c r="AG6" s="79"/>
      <c r="AH6" s="79"/>
      <c r="AI6" s="79"/>
      <c r="AJ6" s="432"/>
      <c r="AK6" s="4"/>
      <c r="AL6" s="4"/>
      <c r="AP6" s="4"/>
      <c r="AQ6" s="882"/>
      <c r="AR6" s="95"/>
      <c r="AS6" s="630"/>
      <c r="AT6" s="630"/>
      <c r="AU6" s="135"/>
      <c r="AV6" s="158"/>
      <c r="AW6" s="158"/>
      <c r="AX6" s="158"/>
      <c r="AY6" s="158"/>
      <c r="AZ6" s="158"/>
      <c r="BA6" s="158"/>
      <c r="BB6" s="158"/>
      <c r="BC6" s="158"/>
    </row>
    <row r="7" spans="1:55" s="189" customFormat="1" ht="18" customHeight="1">
      <c r="A7" s="834" t="s">
        <v>36</v>
      </c>
      <c r="B7" s="762" t="s">
        <v>353</v>
      </c>
      <c r="C7" s="236" t="s">
        <v>304</v>
      </c>
      <c r="D7" s="147">
        <v>75</v>
      </c>
      <c r="E7" s="118"/>
      <c r="F7" s="118">
        <f>D7/35</f>
        <v>2.1428571428571428</v>
      </c>
      <c r="G7" s="127"/>
      <c r="H7" s="432"/>
      <c r="I7" s="762" t="s">
        <v>164</v>
      </c>
      <c r="J7" s="147" t="s">
        <v>334</v>
      </c>
      <c r="K7" s="147">
        <v>90</v>
      </c>
      <c r="L7" s="127"/>
      <c r="M7" s="127">
        <f>K7*0.8/35</f>
        <v>2.0571428571428569</v>
      </c>
      <c r="N7" s="127"/>
      <c r="O7" s="463"/>
      <c r="P7" s="762" t="s">
        <v>295</v>
      </c>
      <c r="Q7" s="600" t="s">
        <v>187</v>
      </c>
      <c r="R7" s="169">
        <v>35</v>
      </c>
      <c r="S7" s="279"/>
      <c r="T7" s="127">
        <f>R7*0.8/35</f>
        <v>0.8</v>
      </c>
      <c r="U7" s="79"/>
      <c r="V7" s="215"/>
      <c r="W7" s="764" t="s">
        <v>328</v>
      </c>
      <c r="X7" s="169" t="s">
        <v>395</v>
      </c>
      <c r="Y7" s="237">
        <v>85</v>
      </c>
      <c r="Z7" s="127"/>
      <c r="AA7" s="127">
        <f>Y7/35</f>
        <v>2.4285714285714284</v>
      </c>
      <c r="AB7" s="127"/>
      <c r="AC7" s="432"/>
      <c r="AD7" s="861" t="s">
        <v>330</v>
      </c>
      <c r="AE7" s="152" t="s">
        <v>331</v>
      </c>
      <c r="AF7" s="152">
        <v>120</v>
      </c>
      <c r="AG7" s="127"/>
      <c r="AH7" s="127">
        <f>AF7*0.6/35</f>
        <v>2.0571428571428569</v>
      </c>
      <c r="AI7" s="127"/>
      <c r="AJ7" s="432"/>
      <c r="AK7" s="4"/>
      <c r="AL7" s="4"/>
      <c r="AP7" s="4"/>
      <c r="AQ7" s="882"/>
      <c r="AR7" s="95"/>
      <c r="AS7" s="95"/>
      <c r="AT7" s="630"/>
      <c r="AU7" s="135"/>
      <c r="AV7" s="158"/>
      <c r="AW7" s="158"/>
      <c r="AX7" s="158"/>
      <c r="AY7" s="158"/>
      <c r="AZ7" s="158"/>
      <c r="BA7" s="158"/>
      <c r="BB7" s="158"/>
      <c r="BC7" s="158"/>
    </row>
    <row r="8" spans="1:55" s="189" customFormat="1" ht="18" customHeight="1">
      <c r="A8" s="834"/>
      <c r="B8" s="776"/>
      <c r="C8" s="169" t="s">
        <v>226</v>
      </c>
      <c r="D8" s="169">
        <v>30</v>
      </c>
      <c r="E8" s="118">
        <f>D8/90</f>
        <v>0.33333333333333331</v>
      </c>
      <c r="F8" s="118"/>
      <c r="G8" s="127"/>
      <c r="H8" s="432"/>
      <c r="I8" s="776"/>
      <c r="J8" s="147" t="s">
        <v>95</v>
      </c>
      <c r="K8" s="147">
        <v>25</v>
      </c>
      <c r="L8" s="127"/>
      <c r="M8" s="127"/>
      <c r="N8" s="127">
        <f>K8/100</f>
        <v>0.25</v>
      </c>
      <c r="O8" s="463"/>
      <c r="P8" s="776"/>
      <c r="Q8" s="600" t="s">
        <v>190</v>
      </c>
      <c r="R8" s="169">
        <v>1</v>
      </c>
      <c r="S8" s="279"/>
      <c r="T8" s="127"/>
      <c r="U8" s="79">
        <f>R8/100</f>
        <v>0.01</v>
      </c>
      <c r="V8" s="215"/>
      <c r="W8" s="840"/>
      <c r="X8" s="237" t="s">
        <v>192</v>
      </c>
      <c r="Y8" s="237">
        <v>30</v>
      </c>
      <c r="Z8" s="79"/>
      <c r="AA8" s="127">
        <f>Y8/140</f>
        <v>0.21428571428571427</v>
      </c>
      <c r="AB8" s="127"/>
      <c r="AC8" s="432"/>
      <c r="AD8" s="862"/>
      <c r="AE8" s="152" t="s">
        <v>332</v>
      </c>
      <c r="AF8" s="152"/>
      <c r="AG8" s="127"/>
      <c r="AH8" s="127"/>
      <c r="AI8" s="127"/>
      <c r="AJ8" s="432"/>
      <c r="AK8" s="4"/>
      <c r="AL8" s="4"/>
      <c r="AP8" s="4"/>
      <c r="AQ8" s="882"/>
      <c r="AR8" s="95"/>
      <c r="AS8" s="95"/>
      <c r="AT8" s="630"/>
      <c r="AU8" s="149"/>
      <c r="AV8" s="4"/>
      <c r="AW8" s="4"/>
      <c r="AX8" s="4"/>
      <c r="AY8" s="158"/>
      <c r="AZ8" s="158"/>
      <c r="BA8" s="158"/>
      <c r="BB8" s="158"/>
      <c r="BC8" s="158"/>
    </row>
    <row r="9" spans="1:55" s="189" customFormat="1" ht="18" customHeight="1">
      <c r="A9" s="834"/>
      <c r="B9" s="776"/>
      <c r="C9" s="147" t="s">
        <v>95</v>
      </c>
      <c r="D9" s="169">
        <v>30</v>
      </c>
      <c r="E9" s="65"/>
      <c r="F9" s="127"/>
      <c r="G9" s="127">
        <f>D9/100</f>
        <v>0.3</v>
      </c>
      <c r="H9" s="432"/>
      <c r="I9" s="776"/>
      <c r="J9" s="147" t="s">
        <v>117</v>
      </c>
      <c r="K9" s="147">
        <v>3</v>
      </c>
      <c r="L9" s="127"/>
      <c r="M9" s="127"/>
      <c r="N9" s="127"/>
      <c r="O9" s="463"/>
      <c r="P9" s="776"/>
      <c r="Q9" s="236" t="s">
        <v>38</v>
      </c>
      <c r="R9" s="151">
        <v>12</v>
      </c>
      <c r="S9" s="279"/>
      <c r="T9" s="127"/>
      <c r="U9" s="79">
        <f>R9/100</f>
        <v>0.12</v>
      </c>
      <c r="V9" s="215"/>
      <c r="W9" s="840"/>
      <c r="X9" s="237" t="s">
        <v>322</v>
      </c>
      <c r="Y9" s="627">
        <v>20</v>
      </c>
      <c r="Z9" s="627"/>
      <c r="AA9" s="319"/>
      <c r="AB9" s="127">
        <f>Y9/100</f>
        <v>0.2</v>
      </c>
      <c r="AC9" s="432"/>
      <c r="AD9" s="862"/>
      <c r="AE9" s="147"/>
      <c r="AF9" s="152"/>
      <c r="AG9" s="127"/>
      <c r="AH9" s="127"/>
      <c r="AI9" s="127"/>
      <c r="AJ9" s="432"/>
      <c r="AK9" s="4"/>
      <c r="AL9" s="4"/>
      <c r="AP9" s="4"/>
      <c r="AQ9" s="882"/>
      <c r="AR9" s="56"/>
      <c r="AS9" s="111"/>
      <c r="AT9" s="630"/>
      <c r="AU9" s="630"/>
      <c r="AV9" s="170"/>
      <c r="AW9" s="170"/>
      <c r="AX9" s="170"/>
      <c r="AY9" s="158"/>
      <c r="AZ9" s="158"/>
      <c r="BA9" s="158"/>
      <c r="BB9" s="158"/>
      <c r="BC9" s="158"/>
    </row>
    <row r="10" spans="1:55" s="189" customFormat="1" ht="18" customHeight="1">
      <c r="A10" s="834"/>
      <c r="B10" s="776"/>
      <c r="C10" s="147"/>
      <c r="D10" s="169"/>
      <c r="E10" s="65"/>
      <c r="F10" s="127"/>
      <c r="G10" s="127"/>
      <c r="H10" s="432"/>
      <c r="I10" s="776"/>
      <c r="J10" s="147"/>
      <c r="K10" s="310"/>
      <c r="L10" s="127"/>
      <c r="M10" s="127"/>
      <c r="N10" s="127" t="s">
        <v>116</v>
      </c>
      <c r="O10" s="463"/>
      <c r="P10" s="776"/>
      <c r="Q10" s="236" t="s">
        <v>207</v>
      </c>
      <c r="R10" s="151">
        <v>12</v>
      </c>
      <c r="S10" s="279"/>
      <c r="T10" s="127"/>
      <c r="U10" s="79">
        <f>R10/100</f>
        <v>0.12</v>
      </c>
      <c r="V10" s="215"/>
      <c r="W10" s="840"/>
      <c r="X10" s="307" t="s">
        <v>329</v>
      </c>
      <c r="Y10" s="627">
        <v>1</v>
      </c>
      <c r="Z10" s="127"/>
      <c r="AA10" s="127"/>
      <c r="AB10" s="127"/>
      <c r="AC10" s="432"/>
      <c r="AD10" s="862"/>
      <c r="AE10" s="147"/>
      <c r="AF10" s="152"/>
      <c r="AG10" s="127"/>
      <c r="AH10" s="127"/>
      <c r="AI10" s="127"/>
      <c r="AJ10" s="432"/>
      <c r="AK10" s="4"/>
      <c r="AL10" s="4"/>
      <c r="AP10" s="4"/>
      <c r="AQ10" s="149"/>
      <c r="AR10" s="149"/>
      <c r="AS10" s="149"/>
      <c r="AT10" s="149"/>
      <c r="AU10" s="110"/>
      <c r="AV10" s="43"/>
      <c r="AW10" s="43"/>
      <c r="AX10" s="43"/>
      <c r="AY10" s="158"/>
      <c r="AZ10" s="158"/>
      <c r="BA10" s="158"/>
      <c r="BB10" s="158"/>
      <c r="BC10" s="158"/>
    </row>
    <row r="11" spans="1:55" s="189" customFormat="1" ht="18" customHeight="1">
      <c r="A11" s="834"/>
      <c r="B11" s="777"/>
      <c r="C11" s="147"/>
      <c r="D11" s="169"/>
      <c r="E11" s="65"/>
      <c r="F11" s="65"/>
      <c r="G11" s="65"/>
      <c r="H11" s="432"/>
      <c r="I11" s="777"/>
      <c r="J11" s="147"/>
      <c r="K11" s="310"/>
      <c r="L11" s="127"/>
      <c r="M11" s="127"/>
      <c r="N11" s="127"/>
      <c r="O11" s="463"/>
      <c r="P11" s="776"/>
      <c r="Q11" s="169" t="s">
        <v>228</v>
      </c>
      <c r="R11" s="151">
        <v>10</v>
      </c>
      <c r="S11" s="279"/>
      <c r="T11" s="127"/>
      <c r="U11" s="127">
        <f>R11/100</f>
        <v>0.1</v>
      </c>
      <c r="V11" s="215"/>
      <c r="W11" s="841"/>
      <c r="X11" s="653"/>
      <c r="Y11" s="627"/>
      <c r="Z11" s="127"/>
      <c r="AA11" s="127"/>
      <c r="AB11" s="127"/>
      <c r="AC11" s="432"/>
      <c r="AD11" s="863"/>
      <c r="AE11" s="314"/>
      <c r="AF11" s="169"/>
      <c r="AG11" s="127"/>
      <c r="AH11" s="127"/>
      <c r="AI11" s="127"/>
      <c r="AJ11" s="432"/>
      <c r="AK11" s="4"/>
      <c r="AL11" s="633"/>
      <c r="AM11" s="231"/>
      <c r="AN11" s="231"/>
      <c r="AO11" s="110"/>
      <c r="AP11" s="110"/>
      <c r="AQ11" s="231"/>
      <c r="AR11" s="630"/>
      <c r="AS11" s="149"/>
      <c r="AT11" s="149"/>
      <c r="AU11" s="149"/>
      <c r="AV11" s="4"/>
      <c r="AW11" s="4"/>
      <c r="AX11" s="4"/>
      <c r="AY11" s="158"/>
      <c r="AZ11" s="158"/>
      <c r="BA11" s="158"/>
      <c r="BB11" s="158"/>
      <c r="BC11" s="158"/>
    </row>
    <row r="12" spans="1:55" s="189" customFormat="1" ht="18" customHeight="1">
      <c r="A12" s="836" t="s">
        <v>37</v>
      </c>
      <c r="B12" s="762" t="s">
        <v>305</v>
      </c>
      <c r="C12" s="147" t="s">
        <v>38</v>
      </c>
      <c r="D12" s="147">
        <v>10</v>
      </c>
      <c r="E12" s="127"/>
      <c r="F12" s="127"/>
      <c r="G12" s="127">
        <f>D12/100</f>
        <v>0.1</v>
      </c>
      <c r="H12" s="432"/>
      <c r="I12" s="762" t="s">
        <v>175</v>
      </c>
      <c r="J12" s="313" t="s">
        <v>176</v>
      </c>
      <c r="K12" s="169">
        <v>60</v>
      </c>
      <c r="L12" s="118"/>
      <c r="M12" s="118"/>
      <c r="N12" s="127">
        <f>K12/100</f>
        <v>0.6</v>
      </c>
      <c r="O12" s="463"/>
      <c r="P12" s="776"/>
      <c r="Q12" s="169" t="s">
        <v>297</v>
      </c>
      <c r="R12" s="151">
        <v>20</v>
      </c>
      <c r="S12" s="279">
        <f>R12/60</f>
        <v>0.33333333333333331</v>
      </c>
      <c r="T12" s="127"/>
      <c r="U12" s="127"/>
      <c r="V12" s="215"/>
      <c r="W12" s="821" t="s">
        <v>172</v>
      </c>
      <c r="X12" s="127" t="s">
        <v>173</v>
      </c>
      <c r="Y12" s="240">
        <v>35</v>
      </c>
      <c r="Z12" s="118"/>
      <c r="AA12" s="118"/>
      <c r="AB12" s="127">
        <f>Y12/100</f>
        <v>0.35</v>
      </c>
      <c r="AC12" s="432"/>
      <c r="AD12" s="762" t="s">
        <v>212</v>
      </c>
      <c r="AE12" s="313" t="s">
        <v>213</v>
      </c>
      <c r="AF12" s="169">
        <v>60</v>
      </c>
      <c r="AG12" s="118"/>
      <c r="AH12" s="118"/>
      <c r="AI12" s="127">
        <f>AF12/100</f>
        <v>0.6</v>
      </c>
      <c r="AJ12" s="432"/>
      <c r="AK12" s="4"/>
      <c r="AL12" s="633"/>
      <c r="AM12" s="231"/>
      <c r="AN12" s="231"/>
      <c r="AO12" s="110"/>
      <c r="AP12" s="231"/>
      <c r="AQ12" s="110"/>
      <c r="AR12" s="630"/>
      <c r="AS12" s="149"/>
      <c r="AT12" s="149"/>
      <c r="AU12" s="149"/>
      <c r="AV12" s="4"/>
      <c r="AW12" s="4"/>
      <c r="AX12" s="4"/>
      <c r="AY12" s="158"/>
      <c r="AZ12" s="158"/>
      <c r="BA12" s="158"/>
      <c r="BB12" s="158"/>
      <c r="BC12" s="158"/>
    </row>
    <row r="13" spans="1:55" s="189" customFormat="1" ht="18" customHeight="1">
      <c r="A13" s="834"/>
      <c r="B13" s="776"/>
      <c r="C13" s="169" t="s">
        <v>122</v>
      </c>
      <c r="D13" s="169">
        <v>45</v>
      </c>
      <c r="E13" s="118"/>
      <c r="F13" s="127">
        <f>D13/55</f>
        <v>0.81818181818181823</v>
      </c>
      <c r="G13" s="127"/>
      <c r="H13" s="432"/>
      <c r="I13" s="776"/>
      <c r="J13" s="236" t="s">
        <v>137</v>
      </c>
      <c r="K13" s="147">
        <v>5</v>
      </c>
      <c r="L13" s="118"/>
      <c r="M13" s="127"/>
      <c r="N13" s="127">
        <f>K13/100</f>
        <v>0.05</v>
      </c>
      <c r="O13" s="463"/>
      <c r="P13" s="776"/>
      <c r="Q13" s="169"/>
      <c r="R13" s="148"/>
      <c r="S13" s="279"/>
      <c r="T13" s="127"/>
      <c r="U13" s="127"/>
      <c r="V13" s="215"/>
      <c r="W13" s="821"/>
      <c r="X13" s="388" t="s">
        <v>352</v>
      </c>
      <c r="Y13" s="240">
        <v>15</v>
      </c>
      <c r="Z13" s="118">
        <f>Y13/40</f>
        <v>0.375</v>
      </c>
      <c r="AA13" s="127"/>
      <c r="AB13" s="127"/>
      <c r="AC13" s="432"/>
      <c r="AD13" s="776"/>
      <c r="AE13" s="313" t="s">
        <v>214</v>
      </c>
      <c r="AF13" s="310" t="s">
        <v>204</v>
      </c>
      <c r="AG13" s="118"/>
      <c r="AH13" s="127"/>
      <c r="AI13" s="319"/>
      <c r="AJ13" s="432"/>
      <c r="AK13" s="4"/>
      <c r="AL13" s="633"/>
      <c r="AM13" s="231"/>
      <c r="AN13" s="231"/>
      <c r="AO13" s="110"/>
      <c r="AP13" s="110"/>
      <c r="AQ13" s="231"/>
      <c r="AR13" s="630"/>
      <c r="AS13" s="149"/>
      <c r="AT13" s="149"/>
      <c r="AU13" s="149"/>
      <c r="AV13" s="4"/>
      <c r="AW13" s="4"/>
      <c r="AX13" s="4"/>
      <c r="AY13" s="158"/>
      <c r="AZ13" s="158"/>
      <c r="BA13" s="158"/>
      <c r="BB13" s="158"/>
      <c r="BC13" s="158"/>
    </row>
    <row r="14" spans="1:55" s="189" customFormat="1" ht="18" customHeight="1">
      <c r="A14" s="834"/>
      <c r="B14" s="776"/>
      <c r="C14" s="169" t="s">
        <v>306</v>
      </c>
      <c r="D14" s="169">
        <v>25</v>
      </c>
      <c r="E14" s="118">
        <f>D14/100</f>
        <v>0.25</v>
      </c>
      <c r="F14" s="127"/>
      <c r="G14" s="127"/>
      <c r="H14" s="432"/>
      <c r="I14" s="776"/>
      <c r="J14" s="313" t="s">
        <v>159</v>
      </c>
      <c r="K14" s="147">
        <v>20</v>
      </c>
      <c r="L14" s="118"/>
      <c r="M14" s="127">
        <f>K14/35</f>
        <v>0.5714285714285714</v>
      </c>
      <c r="N14" s="127"/>
      <c r="O14" s="463"/>
      <c r="P14" s="777"/>
      <c r="Q14" s="654"/>
      <c r="R14" s="151"/>
      <c r="S14" s="279"/>
      <c r="T14" s="118"/>
      <c r="U14" s="127"/>
      <c r="V14" s="215"/>
      <c r="W14" s="821"/>
      <c r="X14" s="127" t="s">
        <v>174</v>
      </c>
      <c r="Y14" s="240">
        <v>10</v>
      </c>
      <c r="Z14" s="118"/>
      <c r="AA14" s="118"/>
      <c r="AB14" s="127">
        <f>Y14/100</f>
        <v>0.1</v>
      </c>
      <c r="AC14" s="432"/>
      <c r="AD14" s="776"/>
      <c r="AE14" s="313" t="s">
        <v>215</v>
      </c>
      <c r="AF14" s="169">
        <v>10</v>
      </c>
      <c r="AG14" s="118"/>
      <c r="AH14" s="127">
        <f>AF14/35</f>
        <v>0.2857142857142857</v>
      </c>
      <c r="AI14" s="127"/>
      <c r="AJ14" s="432"/>
      <c r="AK14" s="4"/>
      <c r="AL14" s="633"/>
      <c r="AM14" s="231"/>
      <c r="AN14" s="231"/>
      <c r="AO14" s="149"/>
      <c r="AP14" s="231"/>
      <c r="AQ14" s="149"/>
      <c r="AR14" s="630"/>
      <c r="AS14" s="149"/>
      <c r="AT14" s="149"/>
      <c r="AU14" s="149"/>
      <c r="AV14" s="4"/>
      <c r="AW14" s="4"/>
      <c r="AX14" s="4"/>
      <c r="AY14" s="158"/>
      <c r="AZ14" s="158"/>
      <c r="BA14" s="158"/>
      <c r="BB14" s="158"/>
      <c r="BC14" s="158"/>
    </row>
    <row r="15" spans="1:55" s="189" customFormat="1" ht="18" customHeight="1">
      <c r="A15" s="834"/>
      <c r="B15" s="776"/>
      <c r="C15" s="169"/>
      <c r="D15" s="169"/>
      <c r="E15" s="65"/>
      <c r="F15" s="127"/>
      <c r="G15" s="127"/>
      <c r="H15" s="432"/>
      <c r="I15" s="776"/>
      <c r="J15" s="600" t="s">
        <v>224</v>
      </c>
      <c r="K15" s="117">
        <v>10</v>
      </c>
      <c r="L15" s="118"/>
      <c r="M15" s="127"/>
      <c r="N15" s="118">
        <f>K15/100</f>
        <v>0.1</v>
      </c>
      <c r="O15" s="463"/>
      <c r="P15" s="762" t="s">
        <v>243</v>
      </c>
      <c r="Q15" s="151" t="s">
        <v>350</v>
      </c>
      <c r="R15" s="148">
        <v>45</v>
      </c>
      <c r="S15" s="79">
        <f>R15/60</f>
        <v>0.75</v>
      </c>
      <c r="T15" s="127"/>
      <c r="U15" s="169">
        <f>R15/100</f>
        <v>0.45</v>
      </c>
      <c r="V15" s="215"/>
      <c r="W15" s="821"/>
      <c r="X15" s="127" t="s">
        <v>191</v>
      </c>
      <c r="Y15" s="127">
        <v>25</v>
      </c>
      <c r="Z15" s="65">
        <f>Y15/85</f>
        <v>0.29411764705882354</v>
      </c>
      <c r="AA15" s="65"/>
      <c r="AB15" s="127"/>
      <c r="AC15" s="432"/>
      <c r="AD15" s="776"/>
      <c r="AE15" s="313" t="s">
        <v>216</v>
      </c>
      <c r="AF15" s="310" t="s">
        <v>204</v>
      </c>
      <c r="AG15" s="65"/>
      <c r="AH15" s="127"/>
      <c r="AI15" s="127"/>
      <c r="AJ15" s="432"/>
      <c r="AK15" s="4"/>
      <c r="AL15" s="633"/>
      <c r="AM15" s="231"/>
      <c r="AN15" s="231"/>
      <c r="AO15" s="149"/>
      <c r="AP15" s="149"/>
      <c r="AQ15" s="149"/>
      <c r="AR15" s="630"/>
      <c r="AS15" s="149"/>
      <c r="AT15" s="149"/>
      <c r="AU15" s="149"/>
      <c r="AV15" s="4"/>
      <c r="AW15" s="4"/>
      <c r="AX15" s="4"/>
      <c r="AY15" s="158"/>
      <c r="AZ15" s="158"/>
      <c r="BA15" s="158"/>
      <c r="BB15" s="158"/>
      <c r="BC15" s="158"/>
    </row>
    <row r="16" spans="1:55" s="189" customFormat="1" ht="18" customHeight="1">
      <c r="A16" s="834"/>
      <c r="B16" s="777"/>
      <c r="C16" s="169"/>
      <c r="D16" s="169"/>
      <c r="E16" s="127"/>
      <c r="F16" s="127"/>
      <c r="G16" s="127"/>
      <c r="H16" s="432"/>
      <c r="I16" s="777"/>
      <c r="J16" s="655"/>
      <c r="K16" s="169"/>
      <c r="L16" s="65"/>
      <c r="M16" s="65"/>
      <c r="N16" s="65"/>
      <c r="O16" s="463"/>
      <c r="P16" s="776"/>
      <c r="Q16" s="151" t="s">
        <v>233</v>
      </c>
      <c r="R16" s="148">
        <v>90</v>
      </c>
      <c r="S16" s="279"/>
      <c r="T16" s="127">
        <f>R16*0.65/35</f>
        <v>1.6714285714285715</v>
      </c>
      <c r="U16" s="169"/>
      <c r="V16" s="215"/>
      <c r="W16" s="821"/>
      <c r="Y16" s="133"/>
      <c r="Z16" s="65"/>
      <c r="AA16" s="65"/>
      <c r="AB16" s="65"/>
      <c r="AC16" s="432"/>
      <c r="AD16" s="777"/>
      <c r="AE16" s="655"/>
      <c r="AF16" s="169"/>
      <c r="AG16" s="65"/>
      <c r="AH16" s="65"/>
      <c r="AI16" s="65"/>
      <c r="AJ16" s="432"/>
      <c r="AK16" s="4"/>
      <c r="AL16" s="4"/>
      <c r="AP16" s="4"/>
      <c r="AQ16" s="149"/>
      <c r="AR16" s="149"/>
      <c r="AS16" s="149"/>
      <c r="AT16" s="149"/>
      <c r="AU16" s="149"/>
      <c r="AV16" s="4"/>
      <c r="AW16" s="4"/>
      <c r="AX16" s="4"/>
      <c r="AY16" s="158"/>
      <c r="AZ16" s="158"/>
      <c r="BA16" s="158"/>
      <c r="BB16" s="158"/>
      <c r="BC16" s="158"/>
    </row>
    <row r="17" spans="1:55" ht="18" customHeight="1">
      <c r="A17" s="837" t="s">
        <v>50</v>
      </c>
      <c r="B17" s="778" t="s">
        <v>144</v>
      </c>
      <c r="C17" s="147" t="s">
        <v>98</v>
      </c>
      <c r="D17" s="169">
        <v>75</v>
      </c>
      <c r="E17" s="210"/>
      <c r="F17" s="210"/>
      <c r="G17" s="127">
        <f>D17/100</f>
        <v>0.75</v>
      </c>
      <c r="H17" s="432"/>
      <c r="I17" s="778" t="s">
        <v>144</v>
      </c>
      <c r="J17" s="147" t="s">
        <v>98</v>
      </c>
      <c r="K17" s="169">
        <v>75</v>
      </c>
      <c r="L17" s="213"/>
      <c r="M17" s="213"/>
      <c r="N17" s="127">
        <f>K17/100</f>
        <v>0.75</v>
      </c>
      <c r="O17" s="465"/>
      <c r="P17" s="776"/>
      <c r="Q17" s="52" t="s">
        <v>351</v>
      </c>
      <c r="R17" s="148">
        <v>15</v>
      </c>
      <c r="S17" s="79">
        <f>R17/35</f>
        <v>0.42857142857142855</v>
      </c>
      <c r="T17" s="213"/>
      <c r="U17" s="169">
        <f>R17/100</f>
        <v>0.15</v>
      </c>
      <c r="V17" s="215"/>
      <c r="W17" s="778" t="s">
        <v>123</v>
      </c>
      <c r="X17" s="147" t="s">
        <v>107</v>
      </c>
      <c r="Y17" s="169">
        <v>75</v>
      </c>
      <c r="Z17" s="213"/>
      <c r="AA17" s="210"/>
      <c r="AB17" s="127">
        <f>Y17/100</f>
        <v>0.75</v>
      </c>
      <c r="AC17" s="432"/>
      <c r="AD17" s="778" t="s">
        <v>144</v>
      </c>
      <c r="AE17" s="147" t="s">
        <v>107</v>
      </c>
      <c r="AF17" s="169">
        <v>75</v>
      </c>
      <c r="AG17" s="210"/>
      <c r="AH17" s="210"/>
      <c r="AI17" s="127">
        <f>AF17/100</f>
        <v>0.75</v>
      </c>
      <c r="AJ17" s="432"/>
      <c r="AQ17" s="149"/>
      <c r="AR17" s="149"/>
      <c r="AS17" s="149"/>
      <c r="AT17" s="149"/>
      <c r="AU17" s="149"/>
      <c r="AY17" s="623"/>
      <c r="AZ17" s="623"/>
      <c r="BA17" s="623"/>
      <c r="BB17" s="623"/>
      <c r="BC17" s="623"/>
    </row>
    <row r="18" spans="1:55" ht="18" customHeight="1">
      <c r="A18" s="838"/>
      <c r="B18" s="779"/>
      <c r="C18" s="799" t="s">
        <v>108</v>
      </c>
      <c r="D18" s="147"/>
      <c r="E18" s="210"/>
      <c r="F18" s="210"/>
      <c r="G18" s="210"/>
      <c r="H18" s="432"/>
      <c r="I18" s="779"/>
      <c r="J18" s="799" t="s">
        <v>108</v>
      </c>
      <c r="K18" s="147"/>
      <c r="L18" s="213"/>
      <c r="M18" s="213"/>
      <c r="N18" s="213"/>
      <c r="O18" s="465"/>
      <c r="P18" s="776"/>
      <c r="Q18" s="429"/>
      <c r="R18" s="147"/>
      <c r="S18" s="279"/>
      <c r="T18" s="213"/>
      <c r="U18" s="213"/>
      <c r="V18" s="215"/>
      <c r="W18" s="779"/>
      <c r="X18" s="799" t="s">
        <v>111</v>
      </c>
      <c r="Y18" s="147"/>
      <c r="Z18" s="213"/>
      <c r="AA18" s="210"/>
      <c r="AB18" s="210"/>
      <c r="AC18" s="432"/>
      <c r="AD18" s="779"/>
      <c r="AE18" s="799" t="s">
        <v>108</v>
      </c>
      <c r="AF18" s="147"/>
      <c r="AG18" s="210"/>
      <c r="AH18" s="210"/>
      <c r="AI18" s="210"/>
      <c r="AJ18" s="432"/>
      <c r="AQ18" s="149"/>
      <c r="AR18" s="149"/>
      <c r="AS18" s="149"/>
      <c r="AT18" s="149"/>
      <c r="AU18" s="149"/>
      <c r="AY18" s="623"/>
      <c r="AZ18" s="623"/>
      <c r="BA18" s="623"/>
      <c r="BB18" s="623"/>
      <c r="BC18" s="623"/>
    </row>
    <row r="19" spans="1:55" ht="18" customHeight="1">
      <c r="A19" s="838"/>
      <c r="B19" s="779"/>
      <c r="C19" s="819"/>
      <c r="D19" s="147"/>
      <c r="E19" s="210"/>
      <c r="F19" s="210"/>
      <c r="G19" s="210"/>
      <c r="H19" s="432"/>
      <c r="I19" s="779"/>
      <c r="J19" s="819"/>
      <c r="K19" s="147"/>
      <c r="L19" s="213"/>
      <c r="M19" s="213"/>
      <c r="N19" s="213"/>
      <c r="O19" s="465"/>
      <c r="P19" s="776"/>
      <c r="Q19" s="52"/>
      <c r="R19" s="148"/>
      <c r="S19" s="279"/>
      <c r="T19" s="213"/>
      <c r="U19" s="169"/>
      <c r="V19" s="215"/>
      <c r="W19" s="779"/>
      <c r="X19" s="819"/>
      <c r="Y19" s="147"/>
      <c r="Z19" s="213"/>
      <c r="AA19" s="210"/>
      <c r="AB19" s="210"/>
      <c r="AC19" s="432"/>
      <c r="AD19" s="779"/>
      <c r="AE19" s="819"/>
      <c r="AF19" s="147"/>
      <c r="AG19" s="210"/>
      <c r="AH19" s="210"/>
      <c r="AI19" s="210"/>
      <c r="AJ19" s="432"/>
      <c r="AQ19" s="149"/>
      <c r="AR19" s="149"/>
      <c r="AS19" s="149"/>
      <c r="AT19" s="149"/>
      <c r="AU19" s="149"/>
      <c r="AY19" s="623"/>
      <c r="AZ19" s="623"/>
      <c r="BA19" s="623"/>
      <c r="BB19" s="623"/>
      <c r="BC19" s="623"/>
    </row>
    <row r="20" spans="1:55" ht="18" customHeight="1">
      <c r="A20" s="838"/>
      <c r="B20" s="779"/>
      <c r="C20" s="819"/>
      <c r="D20" s="147"/>
      <c r="E20" s="210"/>
      <c r="F20" s="210"/>
      <c r="G20" s="210"/>
      <c r="H20" s="432"/>
      <c r="I20" s="779"/>
      <c r="J20" s="819"/>
      <c r="K20" s="147"/>
      <c r="L20" s="213"/>
      <c r="M20" s="213"/>
      <c r="N20" s="213"/>
      <c r="O20" s="465"/>
      <c r="P20" s="776"/>
      <c r="Q20" s="429"/>
      <c r="R20" s="147"/>
      <c r="S20" s="279"/>
      <c r="T20" s="213"/>
      <c r="U20" s="213"/>
      <c r="V20" s="215"/>
      <c r="W20" s="779"/>
      <c r="X20" s="819"/>
      <c r="Y20" s="147"/>
      <c r="Z20" s="213"/>
      <c r="AA20" s="210"/>
      <c r="AB20" s="210"/>
      <c r="AC20" s="432"/>
      <c r="AD20" s="779"/>
      <c r="AE20" s="819"/>
      <c r="AF20" s="147"/>
      <c r="AG20" s="210"/>
      <c r="AH20" s="210"/>
      <c r="AI20" s="210"/>
      <c r="AJ20" s="432"/>
      <c r="AN20" s="633"/>
      <c r="AO20" s="175"/>
      <c r="AP20" s="630"/>
      <c r="AQ20" s="43"/>
      <c r="AR20" s="43"/>
      <c r="AS20" s="231"/>
      <c r="AT20" s="630"/>
      <c r="AU20" s="149"/>
      <c r="AY20" s="623"/>
      <c r="AZ20" s="623"/>
      <c r="BA20" s="623"/>
      <c r="BB20" s="623"/>
      <c r="BC20" s="623"/>
    </row>
    <row r="21" spans="1:55" ht="18" customHeight="1">
      <c r="A21" s="839"/>
      <c r="B21" s="780"/>
      <c r="C21" s="820"/>
      <c r="D21" s="147"/>
      <c r="E21" s="210"/>
      <c r="F21" s="210"/>
      <c r="G21" s="210"/>
      <c r="H21" s="432"/>
      <c r="I21" s="780"/>
      <c r="J21" s="820"/>
      <c r="K21" s="147"/>
      <c r="L21" s="213"/>
      <c r="M21" s="213"/>
      <c r="N21" s="213"/>
      <c r="O21" s="465"/>
      <c r="P21" s="777"/>
      <c r="Q21" s="151"/>
      <c r="R21" s="151"/>
      <c r="S21" s="279"/>
      <c r="T21" s="213"/>
      <c r="U21" s="213"/>
      <c r="V21" s="215"/>
      <c r="W21" s="780"/>
      <c r="X21" s="820"/>
      <c r="Y21" s="147"/>
      <c r="Z21" s="213"/>
      <c r="AA21" s="210"/>
      <c r="AB21" s="210"/>
      <c r="AC21" s="432"/>
      <c r="AD21" s="780"/>
      <c r="AE21" s="820"/>
      <c r="AF21" s="147"/>
      <c r="AG21" s="210"/>
      <c r="AH21" s="210"/>
      <c r="AI21" s="210"/>
      <c r="AJ21" s="432"/>
      <c r="AN21" s="633"/>
      <c r="AO21" s="175"/>
      <c r="AP21" s="630"/>
      <c r="AQ21" s="43"/>
      <c r="AR21" s="231"/>
      <c r="AS21" s="43"/>
      <c r="AT21" s="630"/>
      <c r="AU21" s="149"/>
      <c r="AY21" s="623"/>
      <c r="AZ21" s="623"/>
      <c r="BA21" s="623"/>
      <c r="BB21" s="623"/>
      <c r="BC21" s="623"/>
    </row>
    <row r="22" spans="1:55" ht="18" customHeight="1">
      <c r="A22" s="842" t="s">
        <v>39</v>
      </c>
      <c r="B22" s="778" t="s">
        <v>171</v>
      </c>
      <c r="C22" s="169" t="s">
        <v>64</v>
      </c>
      <c r="D22" s="169">
        <v>30</v>
      </c>
      <c r="E22" s="210"/>
      <c r="F22" s="210"/>
      <c r="G22" s="127">
        <f>D22/100</f>
        <v>0.3</v>
      </c>
      <c r="H22" s="432"/>
      <c r="I22" s="762" t="s">
        <v>344</v>
      </c>
      <c r="J22" s="169" t="s">
        <v>345</v>
      </c>
      <c r="K22" s="169">
        <v>20</v>
      </c>
      <c r="L22" s="213">
        <f>K22/85</f>
        <v>0.23529411764705882</v>
      </c>
      <c r="M22" s="213"/>
      <c r="N22" s="127"/>
      <c r="O22" s="465"/>
      <c r="P22" s="778" t="s">
        <v>144</v>
      </c>
      <c r="Q22" s="147" t="s">
        <v>296</v>
      </c>
      <c r="R22" s="151">
        <v>75</v>
      </c>
      <c r="S22" s="279"/>
      <c r="T22" s="213"/>
      <c r="U22" s="169">
        <f>R22/100</f>
        <v>0.75</v>
      </c>
      <c r="V22" s="215"/>
      <c r="W22" s="778" t="s">
        <v>302</v>
      </c>
      <c r="X22" s="241" t="s">
        <v>303</v>
      </c>
      <c r="Y22" s="169">
        <v>8</v>
      </c>
      <c r="Z22" s="210"/>
      <c r="AA22" s="210"/>
      <c r="AB22" s="127">
        <f>Y22/100</f>
        <v>0.08</v>
      </c>
      <c r="AC22" s="432"/>
      <c r="AD22" s="764" t="s">
        <v>177</v>
      </c>
      <c r="AE22" s="169" t="s">
        <v>178</v>
      </c>
      <c r="AF22" s="169">
        <v>30</v>
      </c>
      <c r="AG22" s="210"/>
      <c r="AH22" s="127">
        <f>AF22/140</f>
        <v>0.21428571428571427</v>
      </c>
      <c r="AI22" s="127"/>
      <c r="AJ22" s="432"/>
      <c r="AN22" s="633"/>
      <c r="AO22" s="175"/>
      <c r="AP22" s="630"/>
      <c r="AQ22" s="43"/>
      <c r="AR22" s="43"/>
      <c r="AS22" s="231"/>
      <c r="AT22" s="630"/>
      <c r="AU22" s="149"/>
      <c r="AY22" s="623"/>
      <c r="AZ22" s="623"/>
      <c r="BA22" s="623"/>
      <c r="BB22" s="623"/>
      <c r="BC22" s="623"/>
    </row>
    <row r="23" spans="1:55" ht="18" customHeight="1">
      <c r="A23" s="842"/>
      <c r="B23" s="779"/>
      <c r="C23" s="147" t="s">
        <v>396</v>
      </c>
      <c r="D23" s="169">
        <v>10</v>
      </c>
      <c r="E23" s="79">
        <f>D23/65</f>
        <v>0.15384615384615385</v>
      </c>
      <c r="F23" s="277"/>
      <c r="G23" s="210"/>
      <c r="H23" s="432"/>
      <c r="I23" s="776"/>
      <c r="J23" s="147" t="s">
        <v>346</v>
      </c>
      <c r="K23" s="169">
        <v>5</v>
      </c>
      <c r="L23" s="213"/>
      <c r="M23" s="213"/>
      <c r="N23" s="213"/>
      <c r="O23" s="465"/>
      <c r="P23" s="779"/>
      <c r="Q23" s="799" t="s">
        <v>108</v>
      </c>
      <c r="R23" s="148"/>
      <c r="S23" s="279"/>
      <c r="T23" s="213"/>
      <c r="U23" s="213"/>
      <c r="V23" s="215"/>
      <c r="W23" s="779"/>
      <c r="X23" s="241" t="s">
        <v>90</v>
      </c>
      <c r="Y23" s="169">
        <v>12</v>
      </c>
      <c r="Z23" s="210"/>
      <c r="AA23" s="247">
        <f>Y23/55</f>
        <v>0.21818181818181817</v>
      </c>
      <c r="AB23" s="127"/>
      <c r="AC23" s="432"/>
      <c r="AD23" s="840"/>
      <c r="AE23" s="147" t="s">
        <v>120</v>
      </c>
      <c r="AF23" s="169" t="s">
        <v>179</v>
      </c>
      <c r="AG23" s="210"/>
      <c r="AH23" s="210"/>
      <c r="AI23" s="127"/>
      <c r="AJ23" s="437"/>
      <c r="AN23" s="633"/>
      <c r="AO23" s="231"/>
      <c r="AP23" s="110"/>
      <c r="AQ23" s="623"/>
      <c r="AR23" s="231"/>
      <c r="AS23" s="623"/>
      <c r="AT23" s="630"/>
      <c r="AU23" s="149"/>
      <c r="AY23" s="623"/>
      <c r="AZ23" s="623"/>
      <c r="BA23" s="623"/>
      <c r="BB23" s="623"/>
      <c r="BC23" s="623"/>
    </row>
    <row r="24" spans="1:55" ht="18" customHeight="1">
      <c r="A24" s="842"/>
      <c r="B24" s="779"/>
      <c r="C24" s="147" t="s">
        <v>72</v>
      </c>
      <c r="D24" s="147">
        <v>1</v>
      </c>
      <c r="E24" s="210"/>
      <c r="F24" s="210" t="s">
        <v>113</v>
      </c>
      <c r="G24" s="210"/>
      <c r="H24" s="432"/>
      <c r="I24" s="776"/>
      <c r="J24" s="169" t="s">
        <v>235</v>
      </c>
      <c r="K24" s="169">
        <v>10</v>
      </c>
      <c r="L24" s="213">
        <f>K24/15</f>
        <v>0.66666666666666663</v>
      </c>
      <c r="M24" s="213"/>
      <c r="N24" s="213"/>
      <c r="O24" s="465"/>
      <c r="P24" s="779"/>
      <c r="Q24" s="819"/>
      <c r="R24" s="149"/>
      <c r="S24" s="279"/>
      <c r="T24" s="213"/>
      <c r="U24" s="213"/>
      <c r="V24" s="215"/>
      <c r="W24" s="779"/>
      <c r="X24" s="241"/>
      <c r="Y24" s="169"/>
      <c r="Z24" s="210"/>
      <c r="AA24" s="210"/>
      <c r="AB24" s="127"/>
      <c r="AC24" s="433"/>
      <c r="AD24" s="840"/>
      <c r="AE24" s="147" t="s">
        <v>109</v>
      </c>
      <c r="AF24" s="169" t="s">
        <v>105</v>
      </c>
      <c r="AG24" s="210"/>
      <c r="AH24" s="210"/>
      <c r="AI24" s="210"/>
      <c r="AJ24" s="437"/>
      <c r="AN24" s="633"/>
      <c r="AO24" s="231"/>
      <c r="AP24" s="231"/>
      <c r="AQ24" s="623"/>
      <c r="AR24" s="623"/>
      <c r="AS24" s="623"/>
      <c r="AT24" s="630"/>
      <c r="AU24" s="149"/>
      <c r="AY24" s="623"/>
      <c r="AZ24" s="623"/>
      <c r="BA24" s="623"/>
      <c r="BB24" s="623"/>
      <c r="BC24" s="623"/>
    </row>
    <row r="25" spans="1:55" ht="18" customHeight="1">
      <c r="A25" s="842"/>
      <c r="B25" s="779"/>
      <c r="C25" s="147"/>
      <c r="D25" s="147"/>
      <c r="E25" s="210"/>
      <c r="F25" s="210"/>
      <c r="G25" s="210"/>
      <c r="H25" s="656"/>
      <c r="I25" s="776"/>
      <c r="J25" s="147"/>
      <c r="K25" s="169"/>
      <c r="L25" s="213"/>
      <c r="M25" s="213"/>
      <c r="N25" s="213"/>
      <c r="O25" s="657"/>
      <c r="P25" s="779"/>
      <c r="Q25" s="819"/>
      <c r="R25" s="147"/>
      <c r="S25" s="279"/>
      <c r="T25" s="213"/>
      <c r="U25" s="213"/>
      <c r="V25" s="215"/>
      <c r="W25" s="779"/>
      <c r="X25" s="658"/>
      <c r="Y25" s="239"/>
      <c r="Z25" s="210"/>
      <c r="AA25" s="210"/>
      <c r="AB25" s="210"/>
      <c r="AC25" s="433"/>
      <c r="AD25" s="840"/>
      <c r="AE25" s="147" t="s">
        <v>173</v>
      </c>
      <c r="AF25" s="147">
        <v>10</v>
      </c>
      <c r="AG25" s="210"/>
      <c r="AH25" s="210"/>
      <c r="AI25" s="210">
        <f>AF25/100</f>
        <v>0.1</v>
      </c>
      <c r="AJ25" s="437"/>
      <c r="AU25" s="149"/>
      <c r="AY25" s="623"/>
      <c r="AZ25" s="623"/>
      <c r="BA25" s="623"/>
      <c r="BB25" s="623"/>
      <c r="BC25" s="623"/>
    </row>
    <row r="26" spans="1:55" ht="18" customHeight="1">
      <c r="A26" s="842"/>
      <c r="B26" s="780"/>
      <c r="C26" s="147"/>
      <c r="D26" s="147"/>
      <c r="E26" s="210"/>
      <c r="F26" s="212"/>
      <c r="G26" s="210"/>
      <c r="H26" s="437"/>
      <c r="I26" s="777"/>
      <c r="J26" s="147"/>
      <c r="K26" s="169"/>
      <c r="L26" s="213"/>
      <c r="M26" s="213"/>
      <c r="N26" s="213"/>
      <c r="O26" s="468"/>
      <c r="P26" s="780"/>
      <c r="Q26" s="820"/>
      <c r="R26" s="147"/>
      <c r="S26" s="279"/>
      <c r="T26" s="213"/>
      <c r="U26" s="213"/>
      <c r="V26" s="215"/>
      <c r="W26" s="780"/>
      <c r="X26" s="658"/>
      <c r="Y26" s="239"/>
      <c r="Z26" s="210"/>
      <c r="AA26" s="210"/>
      <c r="AB26" s="210"/>
      <c r="AC26" s="433"/>
      <c r="AD26" s="841"/>
      <c r="AE26" s="238"/>
      <c r="AF26" s="239"/>
      <c r="AG26" s="210"/>
      <c r="AH26" s="210"/>
      <c r="AI26" s="210"/>
      <c r="AJ26" s="437"/>
      <c r="AL26" s="623"/>
      <c r="AP26" s="56"/>
      <c r="AQ26" s="111"/>
      <c r="AR26" s="149"/>
      <c r="AS26" s="149"/>
      <c r="AT26" s="149"/>
      <c r="AU26" s="149"/>
      <c r="AY26" s="623"/>
      <c r="AZ26" s="623"/>
      <c r="BA26" s="623"/>
      <c r="BB26" s="623"/>
      <c r="BC26" s="623"/>
    </row>
    <row r="27" spans="1:55" s="144" customFormat="1" ht="18" customHeight="1">
      <c r="A27" s="271" t="s">
        <v>60</v>
      </c>
      <c r="B27" s="626" t="s">
        <v>13</v>
      </c>
      <c r="C27" s="169"/>
      <c r="D27" s="52"/>
      <c r="E27" s="211"/>
      <c r="F27" s="212"/>
      <c r="G27" s="211"/>
      <c r="H27" s="437"/>
      <c r="I27" s="626" t="s">
        <v>48</v>
      </c>
      <c r="J27" s="169" t="s">
        <v>60</v>
      </c>
      <c r="K27" s="52" t="s">
        <v>66</v>
      </c>
      <c r="L27" s="211"/>
      <c r="M27" s="211"/>
      <c r="N27" s="211"/>
      <c r="O27" s="465"/>
      <c r="P27" s="168" t="s">
        <v>13</v>
      </c>
      <c r="Q27" s="169"/>
      <c r="R27" s="52"/>
      <c r="S27" s="211"/>
      <c r="T27" s="211"/>
      <c r="U27" s="211"/>
      <c r="V27" s="215"/>
      <c r="W27" s="168" t="s">
        <v>13</v>
      </c>
      <c r="X27" s="169" t="s">
        <v>60</v>
      </c>
      <c r="Y27" s="52" t="s">
        <v>66</v>
      </c>
      <c r="Z27" s="211"/>
      <c r="AA27" s="211"/>
      <c r="AB27" s="211"/>
      <c r="AC27" s="437"/>
      <c r="AD27" s="626" t="s">
        <v>48</v>
      </c>
      <c r="AE27" s="94"/>
      <c r="AF27" s="70"/>
      <c r="AG27" s="211"/>
      <c r="AH27" s="211"/>
      <c r="AI27" s="211"/>
      <c r="AJ27" s="437"/>
      <c r="AK27" s="149"/>
      <c r="AL27" s="149"/>
      <c r="AM27" s="633"/>
      <c r="AN27" s="630"/>
      <c r="AO27" s="630"/>
      <c r="AP27" s="110"/>
      <c r="AQ27" s="149"/>
      <c r="AR27" s="149"/>
      <c r="AS27" s="149"/>
      <c r="AT27" s="149"/>
      <c r="AU27" s="149"/>
    </row>
    <row r="28" spans="1:55" ht="18" customHeight="1" thickBot="1">
      <c r="A28" s="8" t="s">
        <v>14</v>
      </c>
      <c r="B28" s="632" t="s">
        <v>0</v>
      </c>
      <c r="C28" s="631" t="str">
        <f>月菜單!I17</f>
        <v>桂格燕麥飲</v>
      </c>
      <c r="D28" s="592" t="s">
        <v>397</v>
      </c>
      <c r="E28" s="212"/>
      <c r="F28" s="212"/>
      <c r="G28" s="212"/>
      <c r="H28" s="437"/>
      <c r="I28" s="80" t="s">
        <v>0</v>
      </c>
      <c r="J28" s="50"/>
      <c r="K28" s="81"/>
      <c r="L28" s="212"/>
      <c r="M28" s="212"/>
      <c r="N28" s="212"/>
      <c r="O28" s="465"/>
      <c r="P28" s="632" t="s">
        <v>0</v>
      </c>
      <c r="Q28" s="659"/>
      <c r="R28" s="592"/>
      <c r="S28" s="212"/>
      <c r="T28" s="212"/>
      <c r="U28" s="212"/>
      <c r="V28" s="215"/>
      <c r="W28" s="80" t="s">
        <v>0</v>
      </c>
      <c r="X28" s="50"/>
      <c r="Y28" s="81"/>
      <c r="Z28" s="274"/>
      <c r="AA28" s="274"/>
      <c r="AB28" s="274"/>
      <c r="AC28" s="660"/>
      <c r="AD28" s="632" t="s">
        <v>0</v>
      </c>
      <c r="AE28" s="50">
        <f>月菜單!I21</f>
        <v>0</v>
      </c>
      <c r="AF28" s="81" t="s">
        <v>398</v>
      </c>
      <c r="AG28" s="212"/>
      <c r="AH28" s="212"/>
      <c r="AI28" s="212"/>
      <c r="AJ28" s="437"/>
      <c r="AL28" s="623"/>
      <c r="AM28" s="633"/>
      <c r="AU28" s="149"/>
      <c r="AY28" s="623"/>
      <c r="AZ28" s="623"/>
      <c r="BA28" s="623"/>
      <c r="BB28" s="623"/>
      <c r="BC28" s="623"/>
    </row>
    <row r="29" spans="1:55" ht="20.149999999999999" customHeight="1">
      <c r="A29" s="883" t="s">
        <v>15</v>
      </c>
      <c r="B29" s="783" t="s">
        <v>16</v>
      </c>
      <c r="C29" s="793"/>
      <c r="D29" s="224"/>
      <c r="E29" s="225">
        <f>SUM(E5:E28)</f>
        <v>6.2371794871794872</v>
      </c>
      <c r="F29" s="225">
        <f>SUM(F5:F28)</f>
        <v>2.9610389610389611</v>
      </c>
      <c r="G29" s="413">
        <f>SUM(G5:G28)</f>
        <v>1.45</v>
      </c>
      <c r="H29" s="436"/>
      <c r="I29" s="874" t="s">
        <v>16</v>
      </c>
      <c r="J29" s="875"/>
      <c r="K29" s="689"/>
      <c r="L29" s="690">
        <f>SUM(L5:L28)</f>
        <v>6.1519607843137258</v>
      </c>
      <c r="M29" s="690">
        <f>SUM(M5:M28)</f>
        <v>2.6285714285714281</v>
      </c>
      <c r="N29" s="691">
        <f>SUM(N5:N28)</f>
        <v>1.75</v>
      </c>
      <c r="O29" s="692"/>
      <c r="P29" s="874" t="s">
        <v>16</v>
      </c>
      <c r="Q29" s="886"/>
      <c r="R29" s="689"/>
      <c r="S29" s="690">
        <f>SUM(S5:S28)</f>
        <v>6.0119047619047619</v>
      </c>
      <c r="T29" s="690">
        <f>SUM(T5:T28)</f>
        <v>2.4714285714285715</v>
      </c>
      <c r="U29" s="691">
        <f>SUM(U5:U28)</f>
        <v>1.7000000000000002</v>
      </c>
      <c r="V29" s="693"/>
      <c r="W29" s="874" t="s">
        <v>16</v>
      </c>
      <c r="X29" s="886"/>
      <c r="Y29" s="689"/>
      <c r="Z29" s="569">
        <f>SUM(Z5:Z28)</f>
        <v>6.1691176470588234</v>
      </c>
      <c r="AA29" s="225">
        <f>SUM(AA5:AA28)</f>
        <v>2.861038961038961</v>
      </c>
      <c r="AB29" s="413">
        <f>SUM(AB5:AB28)</f>
        <v>1.48</v>
      </c>
      <c r="AC29" s="436"/>
      <c r="AD29" s="783" t="s">
        <v>16</v>
      </c>
      <c r="AE29" s="854"/>
      <c r="AF29" s="278"/>
      <c r="AG29" s="225">
        <f>SUM(AG5:AG28)</f>
        <v>6</v>
      </c>
      <c r="AH29" s="225">
        <f>SUM(AH5:AH28)</f>
        <v>2.5571428571428569</v>
      </c>
      <c r="AI29" s="225">
        <f>SUM(AI5:AI26)</f>
        <v>1.4500000000000002</v>
      </c>
      <c r="AJ29" s="436"/>
      <c r="AL29" s="623"/>
      <c r="AM29" s="633"/>
      <c r="AU29" s="149"/>
      <c r="AY29" s="623"/>
      <c r="AZ29" s="623"/>
      <c r="BA29" s="623"/>
      <c r="BB29" s="623"/>
      <c r="BC29" s="623"/>
    </row>
    <row r="30" spans="1:55" ht="20.149999999999999" customHeight="1">
      <c r="A30" s="884"/>
      <c r="B30" s="753" t="s">
        <v>51</v>
      </c>
      <c r="C30" s="754"/>
      <c r="D30" s="230">
        <f>E29</f>
        <v>6.2371794871794872</v>
      </c>
      <c r="E30" s="213"/>
      <c r="F30" s="213"/>
      <c r="G30" s="213"/>
      <c r="H30" s="437"/>
      <c r="I30" s="753" t="s">
        <v>51</v>
      </c>
      <c r="J30" s="754"/>
      <c r="K30" s="230">
        <f>L29</f>
        <v>6.1519607843137258</v>
      </c>
      <c r="L30" s="213"/>
      <c r="M30" s="213"/>
      <c r="N30" s="213"/>
      <c r="O30" s="468"/>
      <c r="P30" s="753" t="s">
        <v>51</v>
      </c>
      <c r="Q30" s="754"/>
      <c r="R30" s="128">
        <f>S29</f>
        <v>6.0119047619047619</v>
      </c>
      <c r="S30" s="213"/>
      <c r="T30" s="213"/>
      <c r="U30" s="213"/>
      <c r="V30" s="471"/>
      <c r="W30" s="753" t="s">
        <v>51</v>
      </c>
      <c r="X30" s="754"/>
      <c r="Y30" s="154">
        <f>Z29</f>
        <v>6.1691176470588234</v>
      </c>
      <c r="Z30" s="213"/>
      <c r="AA30" s="213"/>
      <c r="AB30" s="213"/>
      <c r="AC30" s="517"/>
      <c r="AD30" s="753" t="s">
        <v>51</v>
      </c>
      <c r="AE30" s="754"/>
      <c r="AF30" s="230">
        <f>AG29</f>
        <v>6</v>
      </c>
      <c r="AG30" s="213"/>
      <c r="AH30" s="213"/>
      <c r="AI30" s="213"/>
      <c r="AJ30" s="437"/>
      <c r="AL30" s="623"/>
      <c r="AM30" s="633"/>
      <c r="AU30" s="149"/>
      <c r="AY30" s="623"/>
      <c r="AZ30" s="623"/>
      <c r="BA30" s="623"/>
      <c r="BB30" s="623"/>
      <c r="BC30" s="623"/>
    </row>
    <row r="31" spans="1:55" ht="20.149999999999999" customHeight="1" thickBot="1">
      <c r="A31" s="884"/>
      <c r="B31" s="753" t="s">
        <v>44</v>
      </c>
      <c r="C31" s="754"/>
      <c r="D31" s="154">
        <f>F29</f>
        <v>2.9610389610389611</v>
      </c>
      <c r="E31" s="214"/>
      <c r="F31" s="214"/>
      <c r="G31" s="214"/>
      <c r="H31" s="437"/>
      <c r="I31" s="753" t="s">
        <v>44</v>
      </c>
      <c r="J31" s="754"/>
      <c r="K31" s="154">
        <f>M29</f>
        <v>2.6285714285714281</v>
      </c>
      <c r="L31" s="214"/>
      <c r="M31" s="214"/>
      <c r="N31" s="214"/>
      <c r="O31" s="468"/>
      <c r="P31" s="753" t="s">
        <v>44</v>
      </c>
      <c r="Q31" s="754"/>
      <c r="R31" s="128">
        <f>T29</f>
        <v>2.4714285714285715</v>
      </c>
      <c r="S31" s="214"/>
      <c r="T31" s="214"/>
      <c r="U31" s="214"/>
      <c r="V31" s="471"/>
      <c r="W31" s="753" t="s">
        <v>44</v>
      </c>
      <c r="X31" s="754"/>
      <c r="Y31" s="154">
        <f>AA29</f>
        <v>2.861038961038961</v>
      </c>
      <c r="Z31" s="214"/>
      <c r="AA31" s="214"/>
      <c r="AB31" s="214"/>
      <c r="AC31" s="518"/>
      <c r="AD31" s="753" t="s">
        <v>63</v>
      </c>
      <c r="AE31" s="754"/>
      <c r="AF31" s="154">
        <f>AH29</f>
        <v>2.5571428571428569</v>
      </c>
      <c r="AG31" s="214"/>
      <c r="AH31" s="214"/>
      <c r="AI31" s="214"/>
      <c r="AJ31" s="437"/>
      <c r="AL31" s="623"/>
      <c r="AM31" s="633"/>
      <c r="AU31" s="149"/>
      <c r="AY31" s="623"/>
      <c r="AZ31" s="623"/>
      <c r="BA31" s="623"/>
      <c r="BB31" s="623"/>
      <c r="BC31" s="623"/>
    </row>
    <row r="32" spans="1:55" ht="20.149999999999999" customHeight="1">
      <c r="A32" s="884"/>
      <c r="B32" s="753" t="s">
        <v>399</v>
      </c>
      <c r="C32" s="754"/>
      <c r="D32" s="154">
        <f>G29</f>
        <v>1.45</v>
      </c>
      <c r="E32" s="214"/>
      <c r="F32" s="214"/>
      <c r="G32" s="214"/>
      <c r="H32" s="437"/>
      <c r="I32" s="753" t="s">
        <v>399</v>
      </c>
      <c r="J32" s="754"/>
      <c r="K32" s="154">
        <f>N29</f>
        <v>1.75</v>
      </c>
      <c r="L32" s="214"/>
      <c r="M32" s="214"/>
      <c r="N32" s="214"/>
      <c r="O32" s="468"/>
      <c r="P32" s="753" t="s">
        <v>399</v>
      </c>
      <c r="Q32" s="754"/>
      <c r="R32" s="128">
        <f>U29</f>
        <v>1.7000000000000002</v>
      </c>
      <c r="S32" s="571"/>
      <c r="T32" s="214"/>
      <c r="U32" s="214"/>
      <c r="V32" s="471"/>
      <c r="W32" s="753" t="s">
        <v>399</v>
      </c>
      <c r="X32" s="754"/>
      <c r="Y32" s="154">
        <f>AB29</f>
        <v>1.48</v>
      </c>
      <c r="Z32" s="214"/>
      <c r="AA32" s="214"/>
      <c r="AB32" s="214"/>
      <c r="AC32" s="517"/>
      <c r="AD32" s="753" t="s">
        <v>399</v>
      </c>
      <c r="AE32" s="754"/>
      <c r="AF32" s="154">
        <f>AI29</f>
        <v>1.4500000000000002</v>
      </c>
      <c r="AG32" s="214"/>
      <c r="AH32" s="214"/>
      <c r="AI32" s="214"/>
      <c r="AJ32" s="437"/>
      <c r="AL32" s="623"/>
      <c r="AM32" s="149"/>
      <c r="AU32" s="149"/>
      <c r="AY32" s="623"/>
      <c r="AZ32" s="623"/>
      <c r="BA32" s="623"/>
      <c r="BB32" s="623"/>
      <c r="BC32" s="623"/>
    </row>
    <row r="33" spans="1:55">
      <c r="A33" s="884"/>
      <c r="B33" s="753" t="s">
        <v>400</v>
      </c>
      <c r="C33" s="754"/>
      <c r="D33" s="83"/>
      <c r="E33" s="215"/>
      <c r="F33" s="215"/>
      <c r="G33" s="215"/>
      <c r="H33" s="437"/>
      <c r="I33" s="753" t="s">
        <v>400</v>
      </c>
      <c r="J33" s="754"/>
      <c r="K33" s="83">
        <v>1</v>
      </c>
      <c r="L33" s="215"/>
      <c r="M33" s="215"/>
      <c r="N33" s="215"/>
      <c r="O33" s="468"/>
      <c r="P33" s="753" t="s">
        <v>400</v>
      </c>
      <c r="Q33" s="754"/>
      <c r="R33" s="134"/>
      <c r="S33" s="215"/>
      <c r="T33" s="215"/>
      <c r="U33" s="215"/>
      <c r="V33" s="471"/>
      <c r="W33" s="753" t="s">
        <v>400</v>
      </c>
      <c r="X33" s="754"/>
      <c r="Y33" s="83">
        <v>1</v>
      </c>
      <c r="Z33" s="215"/>
      <c r="AA33" s="215"/>
      <c r="AB33" s="215"/>
      <c r="AC33" s="517"/>
      <c r="AD33" s="753" t="s">
        <v>400</v>
      </c>
      <c r="AE33" s="754"/>
      <c r="AF33" s="83"/>
      <c r="AG33" s="215"/>
      <c r="AH33" s="215"/>
      <c r="AI33" s="215"/>
      <c r="AJ33" s="437"/>
      <c r="AL33" s="623"/>
      <c r="AM33" s="122"/>
      <c r="AU33" s="149"/>
      <c r="AV33" s="144"/>
      <c r="AW33" s="144"/>
      <c r="AX33" s="144"/>
      <c r="AY33" s="623"/>
      <c r="AZ33" s="623"/>
      <c r="BA33" s="623"/>
      <c r="BB33" s="623"/>
      <c r="BC33" s="623"/>
    </row>
    <row r="34" spans="1:55">
      <c r="A34" s="884"/>
      <c r="B34" s="795" t="s">
        <v>115</v>
      </c>
      <c r="C34" s="796"/>
      <c r="D34" s="103"/>
      <c r="E34" s="216"/>
      <c r="F34" s="216"/>
      <c r="G34" s="216"/>
      <c r="H34" s="438"/>
      <c r="I34" s="795" t="s">
        <v>10</v>
      </c>
      <c r="J34" s="796"/>
      <c r="K34" s="103"/>
      <c r="L34" s="216"/>
      <c r="M34" s="216"/>
      <c r="N34" s="216"/>
      <c r="O34" s="482"/>
      <c r="P34" s="795" t="s">
        <v>69</v>
      </c>
      <c r="Q34" s="796"/>
      <c r="R34" s="103"/>
      <c r="S34" s="216"/>
      <c r="T34" s="216"/>
      <c r="U34" s="216"/>
      <c r="V34" s="472"/>
      <c r="W34" s="753" t="s">
        <v>69</v>
      </c>
      <c r="X34" s="754"/>
      <c r="Y34" s="83"/>
      <c r="Z34" s="216"/>
      <c r="AA34" s="216"/>
      <c r="AB34" s="216"/>
      <c r="AC34" s="517"/>
      <c r="AD34" s="753" t="s">
        <v>69</v>
      </c>
      <c r="AE34" s="754"/>
      <c r="AF34" s="103"/>
      <c r="AG34" s="216"/>
      <c r="AH34" s="216"/>
      <c r="AI34" s="216"/>
      <c r="AJ34" s="438"/>
      <c r="AL34" s="623"/>
      <c r="AM34" s="122"/>
      <c r="AU34" s="149"/>
    </row>
    <row r="35" spans="1:55" s="33" customFormat="1">
      <c r="A35" s="884"/>
      <c r="B35" s="794" t="s">
        <v>9</v>
      </c>
      <c r="C35" s="749"/>
      <c r="D35" s="93">
        <v>2.5</v>
      </c>
      <c r="E35" s="217"/>
      <c r="F35" s="217"/>
      <c r="G35" s="217"/>
      <c r="H35" s="439"/>
      <c r="I35" s="753" t="s">
        <v>9</v>
      </c>
      <c r="J35" s="754"/>
      <c r="K35" s="93" t="s">
        <v>53</v>
      </c>
      <c r="L35" s="217"/>
      <c r="M35" s="217"/>
      <c r="N35" s="217"/>
      <c r="O35" s="505"/>
      <c r="P35" s="794" t="s">
        <v>9</v>
      </c>
      <c r="Q35" s="749"/>
      <c r="R35" s="93" t="s">
        <v>53</v>
      </c>
      <c r="S35" s="217"/>
      <c r="T35" s="217"/>
      <c r="U35" s="217"/>
      <c r="V35" s="473"/>
      <c r="W35" s="753" t="s">
        <v>9</v>
      </c>
      <c r="X35" s="754"/>
      <c r="Y35" s="93">
        <v>2.5</v>
      </c>
      <c r="Z35" s="217"/>
      <c r="AA35" s="217"/>
      <c r="AB35" s="217"/>
      <c r="AC35" s="517"/>
      <c r="AD35" s="794" t="s">
        <v>9</v>
      </c>
      <c r="AE35" s="749"/>
      <c r="AF35" s="93">
        <v>2.5</v>
      </c>
      <c r="AG35" s="217"/>
      <c r="AH35" s="217"/>
      <c r="AI35" s="217"/>
      <c r="AJ35" s="439"/>
      <c r="AM35" s="122"/>
      <c r="AU35" s="149"/>
      <c r="AV35" s="4"/>
      <c r="AW35" s="4"/>
      <c r="AX35" s="4"/>
    </row>
    <row r="36" spans="1:55" s="33" customFormat="1" ht="24" customHeight="1" thickBot="1">
      <c r="A36" s="885"/>
      <c r="B36" s="810" t="s">
        <v>52</v>
      </c>
      <c r="C36" s="790"/>
      <c r="D36" s="92">
        <f>D30*70+D31*75+D32*25+D33*60+D34*120+D35*45</f>
        <v>807.43048618048624</v>
      </c>
      <c r="E36" s="218"/>
      <c r="F36" s="218"/>
      <c r="G36" s="252"/>
      <c r="H36" s="495"/>
      <c r="I36" s="797" t="s">
        <v>52</v>
      </c>
      <c r="J36" s="798"/>
      <c r="K36" s="92">
        <f>K30*70+K31*75+K32*25+K33*60+K34*120+K35*45</f>
        <v>844.030112044818</v>
      </c>
      <c r="L36" s="218"/>
      <c r="M36" s="218"/>
      <c r="N36" s="218"/>
      <c r="O36" s="514"/>
      <c r="P36" s="810" t="s">
        <v>52</v>
      </c>
      <c r="Q36" s="790"/>
      <c r="R36" s="92">
        <f>R30*70+R31*75+R32*25+R33*60+R34*120+R35*45</f>
        <v>761.19047619047615</v>
      </c>
      <c r="S36" s="218"/>
      <c r="T36" s="218"/>
      <c r="U36" s="218"/>
      <c r="V36" s="474"/>
      <c r="W36" s="808" t="s">
        <v>52</v>
      </c>
      <c r="X36" s="809"/>
      <c r="Y36" s="92">
        <f>Y30*70+Y31*75+Y32*25+Y33*60+Y34*120+Y35*45</f>
        <v>855.91615737203972</v>
      </c>
      <c r="Z36" s="218"/>
      <c r="AA36" s="218"/>
      <c r="AB36" s="218"/>
      <c r="AC36" s="495"/>
      <c r="AD36" s="808" t="s">
        <v>52</v>
      </c>
      <c r="AE36" s="809"/>
      <c r="AF36" s="92">
        <f>AF30*70+AF31*75+AF32*25+AF33*60+AF34*120+AF35*45</f>
        <v>760.53571428571422</v>
      </c>
      <c r="AG36" s="218"/>
      <c r="AH36" s="218"/>
      <c r="AI36" s="218"/>
      <c r="AJ36" s="520"/>
      <c r="AM36" s="122"/>
      <c r="AU36" s="149"/>
      <c r="AV36" s="4"/>
      <c r="AW36" s="4"/>
      <c r="AX36" s="4"/>
    </row>
    <row r="37" spans="1:55" s="678" customFormat="1" ht="21.75" customHeight="1">
      <c r="A37" s="670" t="s">
        <v>17</v>
      </c>
      <c r="B37" s="670"/>
      <c r="C37" s="670"/>
      <c r="D37" s="670"/>
      <c r="E37" s="671"/>
      <c r="F37" s="671"/>
      <c r="G37" s="671"/>
      <c r="H37" s="672"/>
      <c r="I37" s="671" t="s">
        <v>18</v>
      </c>
      <c r="J37" s="671"/>
      <c r="K37" s="670" t="s">
        <v>19</v>
      </c>
      <c r="L37" s="671"/>
      <c r="M37" s="671"/>
      <c r="N37" s="671"/>
      <c r="O37" s="673"/>
      <c r="P37" s="670" t="s">
        <v>20</v>
      </c>
      <c r="Q37" s="670"/>
      <c r="R37" s="670"/>
      <c r="S37" s="671"/>
      <c r="T37" s="671"/>
      <c r="U37" s="671"/>
      <c r="V37" s="670"/>
      <c r="W37" s="670"/>
      <c r="X37" s="671"/>
      <c r="Y37" s="671" t="s">
        <v>21</v>
      </c>
      <c r="Z37" s="671"/>
      <c r="AA37" s="671"/>
      <c r="AB37" s="671"/>
      <c r="AC37" s="671"/>
      <c r="AD37" s="671"/>
      <c r="AE37" s="671"/>
      <c r="AF37" s="671"/>
      <c r="AG37" s="671"/>
      <c r="AJ37" s="680"/>
      <c r="AK37" s="674"/>
      <c r="AL37" s="674"/>
      <c r="AM37" s="681"/>
      <c r="AU37" s="682"/>
      <c r="AV37" s="683"/>
      <c r="AW37" s="683"/>
      <c r="AX37" s="683"/>
    </row>
    <row r="38" spans="1:55" s="35" customFormat="1" ht="19.5">
      <c r="A38" s="709" t="s">
        <v>22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621"/>
      <c r="M38" s="621"/>
      <c r="N38" s="621"/>
      <c r="O38" s="477"/>
      <c r="P38" s="57"/>
      <c r="Q38" s="57"/>
      <c r="R38" s="57"/>
      <c r="S38" s="57"/>
      <c r="T38" s="57"/>
      <c r="U38" s="57"/>
      <c r="V38" s="57"/>
      <c r="W38" s="57"/>
      <c r="X38" s="55"/>
      <c r="AH38" s="55"/>
      <c r="AI38" s="55"/>
      <c r="AJ38" s="496"/>
      <c r="AK38" s="55"/>
      <c r="AL38" s="55"/>
      <c r="AM38" s="55"/>
      <c r="AU38" s="623"/>
      <c r="AV38" s="4"/>
      <c r="AW38" s="4"/>
      <c r="AX38" s="4"/>
    </row>
    <row r="39" spans="1:55" s="37" customFormat="1" ht="19.5">
      <c r="A39" s="725" t="s">
        <v>12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5"/>
      <c r="Y39" s="36"/>
      <c r="Z39" s="36"/>
      <c r="AA39" s="36"/>
      <c r="AB39" s="36"/>
      <c r="AG39" s="36"/>
      <c r="AH39" s="633"/>
      <c r="AI39" s="630"/>
      <c r="AJ39" s="444"/>
      <c r="AK39" s="95"/>
      <c r="AL39" s="95"/>
      <c r="AM39" s="231">
        <f>AJ39/100</f>
        <v>0</v>
      </c>
      <c r="AN39" s="363"/>
      <c r="AU39" s="623"/>
      <c r="AV39" s="4"/>
      <c r="AW39" s="4"/>
      <c r="AX39" s="4"/>
    </row>
    <row r="40" spans="1:55" s="37" customFormat="1" ht="19.5">
      <c r="A40" s="58" t="s">
        <v>11</v>
      </c>
      <c r="B40" s="58"/>
      <c r="C40" s="58"/>
      <c r="D40" s="36"/>
      <c r="E40" s="36"/>
      <c r="F40" s="36"/>
      <c r="G40" s="36"/>
      <c r="H40" s="442"/>
      <c r="I40" s="39"/>
      <c r="J40" s="39"/>
      <c r="K40" s="58"/>
      <c r="L40" s="36"/>
      <c r="M40" s="36"/>
      <c r="N40" s="36"/>
      <c r="O40" s="506"/>
      <c r="P40" s="39"/>
      <c r="Q40" s="39"/>
      <c r="R40" s="39"/>
      <c r="S40" s="36"/>
      <c r="T40" s="36"/>
      <c r="U40" s="36"/>
      <c r="V40" s="39"/>
      <c r="W40" s="40"/>
      <c r="X40" s="36"/>
      <c r="Y40" s="36"/>
      <c r="Z40" s="36"/>
      <c r="AA40" s="36"/>
      <c r="AB40" s="36"/>
      <c r="AG40" s="36"/>
      <c r="AH40" s="633"/>
      <c r="AI40" s="95"/>
      <c r="AJ40" s="444"/>
      <c r="AK40" s="95"/>
      <c r="AL40" s="95"/>
      <c r="AM40" s="231"/>
      <c r="AN40" s="363"/>
      <c r="AU40" s="623"/>
      <c r="AV40" s="4"/>
      <c r="AW40" s="4"/>
      <c r="AX40" s="4"/>
    </row>
    <row r="41" spans="1:55">
      <c r="A41" s="149"/>
      <c r="B41" s="149"/>
      <c r="C41" s="110"/>
      <c r="D41" s="149"/>
      <c r="E41" s="149"/>
      <c r="F41" s="149"/>
      <c r="G41" s="149"/>
      <c r="H41" s="443"/>
      <c r="I41" s="149"/>
      <c r="J41" s="110"/>
      <c r="K41" s="149"/>
      <c r="L41" s="149"/>
      <c r="M41" s="149"/>
      <c r="N41" s="149"/>
      <c r="O41" s="515"/>
      <c r="P41" s="149"/>
      <c r="Q41" s="149"/>
      <c r="R41" s="149"/>
      <c r="S41" s="149"/>
      <c r="T41" s="149"/>
      <c r="U41" s="149"/>
      <c r="V41" s="515"/>
      <c r="W41" s="110"/>
      <c r="X41" s="149"/>
      <c r="Y41" s="122"/>
      <c r="Z41" s="95"/>
      <c r="AA41" s="630"/>
      <c r="AB41" s="95"/>
      <c r="AC41" s="519"/>
      <c r="AD41" s="95"/>
      <c r="AE41" s="370"/>
      <c r="AF41" s="149"/>
      <c r="AG41" s="149"/>
      <c r="AH41" s="633"/>
      <c r="AI41" s="630"/>
      <c r="AJ41" s="444"/>
      <c r="AK41" s="630"/>
      <c r="AL41" s="110"/>
      <c r="AM41" s="231"/>
      <c r="AN41" s="363"/>
      <c r="AU41" s="34"/>
      <c r="AV41" s="33"/>
      <c r="AW41" s="33"/>
      <c r="AX41" s="33"/>
    </row>
    <row r="42" spans="1:55">
      <c r="A42" s="149"/>
      <c r="B42" s="149"/>
      <c r="C42" s="110"/>
      <c r="D42" s="149"/>
      <c r="E42" s="149"/>
      <c r="F42" s="149"/>
      <c r="G42" s="149"/>
      <c r="H42" s="443"/>
      <c r="I42" s="149"/>
      <c r="J42" s="110"/>
      <c r="K42" s="149"/>
      <c r="L42" s="149"/>
      <c r="M42" s="149"/>
      <c r="N42" s="149"/>
      <c r="O42" s="669"/>
      <c r="P42" s="630"/>
      <c r="Q42" s="630"/>
      <c r="R42" s="110"/>
      <c r="S42" s="110"/>
      <c r="T42" s="231"/>
      <c r="U42" s="630"/>
      <c r="V42" s="515"/>
      <c r="W42" s="110"/>
      <c r="X42" s="149"/>
      <c r="Y42" s="122"/>
      <c r="Z42" s="56"/>
      <c r="AA42" s="111"/>
      <c r="AB42" s="95"/>
      <c r="AC42" s="519"/>
      <c r="AD42" s="95"/>
      <c r="AE42" s="370"/>
      <c r="AF42" s="149"/>
      <c r="AG42" s="149"/>
      <c r="AH42" s="633"/>
      <c r="AI42" s="95"/>
      <c r="AJ42" s="444"/>
      <c r="AK42" s="95"/>
      <c r="AL42" s="95"/>
      <c r="AM42" s="12"/>
      <c r="AN42" s="363"/>
      <c r="AU42" s="34"/>
      <c r="AV42" s="33"/>
      <c r="AW42" s="33"/>
      <c r="AX42" s="33"/>
    </row>
    <row r="43" spans="1:55">
      <c r="A43" s="149"/>
      <c r="B43" s="149"/>
      <c r="C43" s="110"/>
      <c r="D43" s="149"/>
      <c r="E43" s="149"/>
      <c r="F43" s="149"/>
      <c r="G43" s="149"/>
      <c r="H43" s="443"/>
      <c r="I43" s="149"/>
      <c r="J43" s="110"/>
      <c r="K43" s="149"/>
      <c r="L43" s="149"/>
      <c r="M43" s="149"/>
      <c r="N43" s="149"/>
      <c r="O43" s="669"/>
      <c r="P43" s="95"/>
      <c r="Q43" s="95"/>
      <c r="R43" s="630"/>
      <c r="S43" s="231"/>
      <c r="T43" s="231"/>
      <c r="U43" s="630"/>
      <c r="V43" s="515"/>
      <c r="W43" s="110"/>
      <c r="X43" s="149"/>
      <c r="Y43" s="122"/>
      <c r="Z43" s="56"/>
      <c r="AA43" s="111"/>
      <c r="AB43" s="95"/>
      <c r="AC43" s="519"/>
      <c r="AD43" s="95"/>
      <c r="AE43" s="370"/>
      <c r="AF43" s="149"/>
      <c r="AG43" s="149"/>
      <c r="AH43" s="633"/>
      <c r="AI43" s="95"/>
      <c r="AJ43" s="444"/>
      <c r="AK43" s="95"/>
      <c r="AL43" s="95"/>
      <c r="AM43" s="12"/>
      <c r="AN43" s="362"/>
      <c r="AU43" s="623"/>
    </row>
    <row r="44" spans="1:55">
      <c r="A44" s="149"/>
      <c r="B44" s="149"/>
      <c r="C44" s="110"/>
      <c r="D44" s="149"/>
      <c r="E44" s="149"/>
      <c r="F44" s="149"/>
      <c r="G44" s="149"/>
      <c r="H44" s="443"/>
      <c r="I44" s="149"/>
      <c r="J44" s="110"/>
      <c r="K44" s="149"/>
      <c r="L44" s="149"/>
      <c r="M44" s="149"/>
      <c r="N44" s="149"/>
      <c r="O44" s="669"/>
      <c r="P44" s="95"/>
      <c r="Q44" s="95"/>
      <c r="R44" s="231"/>
      <c r="S44" s="231"/>
      <c r="T44" s="231"/>
      <c r="U44" s="630"/>
      <c r="V44" s="515"/>
      <c r="W44" s="110"/>
      <c r="X44" s="149"/>
      <c r="Y44" s="149"/>
      <c r="Z44" s="149"/>
      <c r="AA44" s="149"/>
      <c r="AB44" s="149"/>
      <c r="AC44" s="443"/>
      <c r="AD44" s="149"/>
      <c r="AE44" s="149"/>
      <c r="AF44" s="149"/>
      <c r="AG44" s="149"/>
      <c r="AH44" s="149"/>
      <c r="AI44" s="149"/>
      <c r="AJ44" s="443"/>
      <c r="AK44" s="149"/>
      <c r="AL44" s="149"/>
      <c r="AM44" s="623"/>
      <c r="AN44" s="623"/>
    </row>
    <row r="45" spans="1:55">
      <c r="A45" s="149"/>
      <c r="B45" s="149"/>
      <c r="C45" s="110"/>
      <c r="D45" s="149"/>
      <c r="E45" s="149"/>
      <c r="F45" s="149"/>
      <c r="G45" s="149"/>
      <c r="H45" s="443"/>
      <c r="I45" s="149"/>
      <c r="J45" s="110"/>
      <c r="K45" s="149"/>
      <c r="L45" s="149"/>
      <c r="M45" s="149"/>
      <c r="N45" s="149"/>
      <c r="O45" s="669"/>
      <c r="P45" s="630"/>
      <c r="Q45" s="630"/>
      <c r="R45" s="149"/>
      <c r="S45" s="231"/>
      <c r="T45" s="231"/>
      <c r="U45" s="630"/>
      <c r="V45" s="515"/>
      <c r="W45" s="110"/>
      <c r="X45" s="149"/>
      <c r="Y45" s="149"/>
      <c r="Z45" s="149"/>
      <c r="AA45" s="149"/>
      <c r="AB45" s="149"/>
      <c r="AC45" s="443"/>
      <c r="AD45" s="149"/>
      <c r="AE45" s="149"/>
      <c r="AF45" s="149"/>
      <c r="AG45" s="149"/>
      <c r="AH45" s="149"/>
      <c r="AI45" s="149"/>
      <c r="AJ45" s="443"/>
      <c r="AK45" s="149"/>
      <c r="AL45" s="149"/>
      <c r="AM45" s="623"/>
      <c r="AN45" s="623"/>
    </row>
    <row r="46" spans="1:55">
      <c r="A46" s="149"/>
      <c r="B46" s="149"/>
      <c r="C46" s="110"/>
      <c r="D46" s="149"/>
      <c r="E46" s="149"/>
      <c r="F46" s="149"/>
      <c r="G46" s="149"/>
      <c r="H46" s="443"/>
      <c r="I46" s="149"/>
      <c r="J46" s="110"/>
      <c r="K46" s="149"/>
      <c r="L46" s="149"/>
      <c r="M46" s="149"/>
      <c r="N46" s="149"/>
      <c r="O46" s="669"/>
      <c r="P46" s="630"/>
      <c r="Q46" s="630"/>
      <c r="R46" s="149"/>
      <c r="S46" s="149"/>
      <c r="T46" s="149"/>
      <c r="U46" s="630"/>
      <c r="V46" s="515"/>
      <c r="W46" s="110"/>
      <c r="X46" s="149"/>
      <c r="Y46" s="149"/>
      <c r="Z46" s="149"/>
      <c r="AA46" s="149"/>
      <c r="AB46" s="149"/>
      <c r="AC46" s="443"/>
      <c r="AD46" s="149"/>
      <c r="AE46" s="149"/>
      <c r="AF46" s="149"/>
      <c r="AG46" s="149"/>
      <c r="AH46" s="149"/>
      <c r="AI46" s="149"/>
      <c r="AJ46" s="443"/>
      <c r="AK46" s="149"/>
      <c r="AL46" s="149"/>
      <c r="AM46" s="623"/>
      <c r="AN46" s="623"/>
    </row>
  </sheetData>
  <mergeCells count="93">
    <mergeCell ref="A39:X39"/>
    <mergeCell ref="A29:A36"/>
    <mergeCell ref="B29:C29"/>
    <mergeCell ref="A38:K38"/>
    <mergeCell ref="I32:J32"/>
    <mergeCell ref="P32:Q32"/>
    <mergeCell ref="W32:X32"/>
    <mergeCell ref="P29:Q29"/>
    <mergeCell ref="W29:X29"/>
    <mergeCell ref="B36:C36"/>
    <mergeCell ref="I35:J35"/>
    <mergeCell ref="AQ5:AQ9"/>
    <mergeCell ref="C18:C21"/>
    <mergeCell ref="J18:J21"/>
    <mergeCell ref="W7:W11"/>
    <mergeCell ref="W5:W6"/>
    <mergeCell ref="I17:I21"/>
    <mergeCell ref="AD5:AD6"/>
    <mergeCell ref="X18:X21"/>
    <mergeCell ref="W17:W21"/>
    <mergeCell ref="W12:W16"/>
    <mergeCell ref="AD7:AD11"/>
    <mergeCell ref="AD17:AD21"/>
    <mergeCell ref="P5:P6"/>
    <mergeCell ref="P7:P14"/>
    <mergeCell ref="P15:P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22:A26"/>
    <mergeCell ref="W22:W26"/>
    <mergeCell ref="A17:A21"/>
    <mergeCell ref="B17:B21"/>
    <mergeCell ref="I22:I26"/>
    <mergeCell ref="B22:B26"/>
    <mergeCell ref="P22:P26"/>
    <mergeCell ref="A5:A6"/>
    <mergeCell ref="B5:B6"/>
    <mergeCell ref="I5:I6"/>
    <mergeCell ref="B7:B11"/>
    <mergeCell ref="A12:A16"/>
    <mergeCell ref="B12:B16"/>
    <mergeCell ref="I12:I16"/>
    <mergeCell ref="A7:A11"/>
    <mergeCell ref="AK3:AL3"/>
    <mergeCell ref="B32:C32"/>
    <mergeCell ref="AD32:AE32"/>
    <mergeCell ref="I30:J30"/>
    <mergeCell ref="P30:Q30"/>
    <mergeCell ref="W30:X30"/>
    <mergeCell ref="AD30:AE30"/>
    <mergeCell ref="I31:J31"/>
    <mergeCell ref="P31:Q31"/>
    <mergeCell ref="W31:X31"/>
    <mergeCell ref="AD31:AE31"/>
    <mergeCell ref="AE18:AE21"/>
    <mergeCell ref="I7:I11"/>
    <mergeCell ref="B30:C30"/>
    <mergeCell ref="B31:C31"/>
    <mergeCell ref="AD12:AD16"/>
    <mergeCell ref="I36:J36"/>
    <mergeCell ref="P36:Q36"/>
    <mergeCell ref="W36:X36"/>
    <mergeCell ref="Q23:Q26"/>
    <mergeCell ref="AD33:AE33"/>
    <mergeCell ref="P35:Q35"/>
    <mergeCell ref="W35:X35"/>
    <mergeCell ref="I33:J33"/>
    <mergeCell ref="P33:Q33"/>
    <mergeCell ref="W33:X33"/>
    <mergeCell ref="I34:J34"/>
    <mergeCell ref="P34:Q34"/>
    <mergeCell ref="W34:X34"/>
    <mergeCell ref="AD36:AE36"/>
    <mergeCell ref="AD22:AD26"/>
    <mergeCell ref="AD34:AE34"/>
    <mergeCell ref="B33:C33"/>
    <mergeCell ref="B34:C34"/>
    <mergeCell ref="B35:C35"/>
    <mergeCell ref="AD35:AE35"/>
    <mergeCell ref="I29:J29"/>
    <mergeCell ref="AD29:AE29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Z44"/>
  <sheetViews>
    <sheetView zoomScale="80" zoomScaleNormal="80" workbookViewId="0">
      <selection activeCell="H5" sqref="H5"/>
    </sheetView>
  </sheetViews>
  <sheetFormatPr defaultRowHeight="17"/>
  <cols>
    <col min="5" max="7" width="5.6328125" style="4" hidden="1" customWidth="1"/>
    <col min="8" max="8" width="5.6328125" style="522" customWidth="1"/>
    <col min="12" max="14" width="5.6328125" style="4" hidden="1" customWidth="1"/>
    <col min="15" max="15" width="5.6328125" style="523" customWidth="1"/>
    <col min="19" max="21" width="5.6328125" style="4" hidden="1" customWidth="1"/>
    <col min="22" max="22" width="5.6328125" customWidth="1"/>
    <col min="23" max="23" width="9" customWidth="1"/>
    <col min="26" max="28" width="5.6328125" hidden="1" customWidth="1"/>
    <col min="29" max="29" width="5.6328125" customWidth="1"/>
    <col min="34" max="38" width="0" hidden="1" customWidth="1"/>
  </cols>
  <sheetData>
    <row r="1" spans="1:52" s="1" customFormat="1" ht="21.5">
      <c r="A1" s="726" t="s">
        <v>405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</row>
    <row r="2" spans="1:52" s="1" customFormat="1" ht="20" thickBot="1">
      <c r="A2" s="2" t="s">
        <v>67</v>
      </c>
      <c r="B2" s="2"/>
      <c r="C2" s="2"/>
      <c r="D2" s="879" t="s">
        <v>5</v>
      </c>
      <c r="E2" s="879"/>
      <c r="F2" s="879"/>
      <c r="G2" s="879"/>
      <c r="H2" s="879"/>
      <c r="I2" s="879"/>
      <c r="J2" s="879"/>
      <c r="O2" s="880" t="s">
        <v>7</v>
      </c>
      <c r="P2" s="880"/>
      <c r="Q2" s="880"/>
      <c r="R2" s="880"/>
      <c r="S2" s="880"/>
      <c r="T2" s="880"/>
      <c r="U2" s="880"/>
      <c r="V2" s="880"/>
      <c r="W2" s="3"/>
      <c r="X2" s="881" t="s">
        <v>4</v>
      </c>
      <c r="Y2" s="881"/>
      <c r="Z2" s="881"/>
      <c r="AA2" s="881"/>
      <c r="AB2" s="881"/>
      <c r="AC2" s="881"/>
      <c r="AD2" s="881"/>
      <c r="AE2" s="881"/>
      <c r="AF2" s="881"/>
      <c r="AG2" s="881"/>
      <c r="AH2" s="54"/>
      <c r="AI2" s="54"/>
      <c r="AJ2" s="54"/>
      <c r="AK2" s="54"/>
    </row>
    <row r="3" spans="1:52" s="170" customFormat="1" ht="18" customHeight="1" thickBot="1">
      <c r="A3" s="48" t="s">
        <v>76</v>
      </c>
      <c r="B3" s="822">
        <v>45227</v>
      </c>
      <c r="C3" s="823"/>
      <c r="D3" s="828" t="s">
        <v>89</v>
      </c>
      <c r="E3" s="829"/>
      <c r="F3" s="829"/>
      <c r="G3" s="829"/>
      <c r="H3" s="830"/>
      <c r="I3" s="822">
        <v>45228</v>
      </c>
      <c r="J3" s="823"/>
      <c r="K3" s="828" t="s">
        <v>79</v>
      </c>
      <c r="L3" s="829"/>
      <c r="M3" s="829"/>
      <c r="N3" s="829"/>
      <c r="O3" s="830"/>
      <c r="P3" s="900">
        <v>45595</v>
      </c>
      <c r="Q3" s="901"/>
      <c r="R3" s="828" t="s">
        <v>288</v>
      </c>
      <c r="S3" s="829"/>
      <c r="T3" s="829"/>
      <c r="U3" s="829"/>
      <c r="V3" s="830"/>
      <c r="W3" s="900">
        <v>45596</v>
      </c>
      <c r="X3" s="901"/>
      <c r="Y3" s="902" t="s">
        <v>289</v>
      </c>
      <c r="Z3" s="903"/>
      <c r="AA3" s="903"/>
      <c r="AB3" s="903"/>
      <c r="AC3" s="904"/>
      <c r="AD3" s="900"/>
      <c r="AE3" s="901"/>
      <c r="AF3" s="902"/>
      <c r="AG3" s="904"/>
      <c r="AH3" s="876"/>
      <c r="AI3" s="869"/>
      <c r="AJ3" s="49"/>
      <c r="AK3" s="49"/>
      <c r="AL3" s="199"/>
      <c r="AM3" s="199"/>
      <c r="AN3" s="199"/>
    </row>
    <row r="4" spans="1:52" s="5" customFormat="1" ht="18" customHeight="1">
      <c r="A4" s="270" t="s">
        <v>34</v>
      </c>
      <c r="B4" s="269" t="s">
        <v>54</v>
      </c>
      <c r="C4" s="46" t="s">
        <v>55</v>
      </c>
      <c r="D4" s="46" t="s">
        <v>85</v>
      </c>
      <c r="E4" s="209" t="s">
        <v>100</v>
      </c>
      <c r="F4" s="209" t="s">
        <v>101</v>
      </c>
      <c r="G4" s="209" t="s">
        <v>102</v>
      </c>
      <c r="H4" s="491" t="s">
        <v>56</v>
      </c>
      <c r="I4" s="187" t="s">
        <v>54</v>
      </c>
      <c r="J4" s="46" t="s">
        <v>55</v>
      </c>
      <c r="K4" s="46" t="s">
        <v>85</v>
      </c>
      <c r="L4" s="209" t="s">
        <v>100</v>
      </c>
      <c r="M4" s="209" t="s">
        <v>101</v>
      </c>
      <c r="N4" s="209" t="s">
        <v>102</v>
      </c>
      <c r="O4" s="462" t="s">
        <v>56</v>
      </c>
      <c r="P4" s="269" t="s">
        <v>54</v>
      </c>
      <c r="Q4" s="46" t="s">
        <v>55</v>
      </c>
      <c r="R4" s="46" t="s">
        <v>85</v>
      </c>
      <c r="S4" s="209" t="s">
        <v>100</v>
      </c>
      <c r="T4" s="209" t="s">
        <v>101</v>
      </c>
      <c r="U4" s="209" t="s">
        <v>102</v>
      </c>
      <c r="V4" s="491" t="s">
        <v>56</v>
      </c>
      <c r="W4" s="269" t="s">
        <v>54</v>
      </c>
      <c r="X4" s="46" t="s">
        <v>55</v>
      </c>
      <c r="Y4" s="46" t="s">
        <v>85</v>
      </c>
      <c r="Z4" s="209" t="s">
        <v>100</v>
      </c>
      <c r="AA4" s="209" t="s">
        <v>101</v>
      </c>
      <c r="AB4" s="209" t="s">
        <v>102</v>
      </c>
      <c r="AC4" s="491" t="s">
        <v>56</v>
      </c>
      <c r="AD4" s="269" t="s">
        <v>392</v>
      </c>
      <c r="AE4" s="46" t="s">
        <v>393</v>
      </c>
      <c r="AF4" s="46" t="s">
        <v>85</v>
      </c>
      <c r="AG4" s="491" t="s">
        <v>394</v>
      </c>
      <c r="AI4" s="173"/>
      <c r="AJ4" s="173"/>
      <c r="AK4" s="12"/>
      <c r="AL4" s="43"/>
      <c r="AM4" s="132"/>
      <c r="AN4" s="49"/>
      <c r="AO4" s="49"/>
      <c r="AP4" s="49"/>
      <c r="AQ4" s="43"/>
      <c r="AR4" s="43"/>
      <c r="AS4" s="43"/>
      <c r="AT4" s="43"/>
      <c r="AU4" s="43"/>
      <c r="AV4" s="43"/>
      <c r="AW4" s="43"/>
      <c r="AX4" s="43"/>
      <c r="AY4" s="43"/>
      <c r="AZ4" s="43"/>
    </row>
    <row r="5" spans="1:52" ht="16.5" customHeight="1">
      <c r="A5" s="834" t="s">
        <v>3</v>
      </c>
      <c r="B5" s="895" t="s">
        <v>139</v>
      </c>
      <c r="C5" s="306" t="s">
        <v>140</v>
      </c>
      <c r="D5" s="169">
        <v>120</v>
      </c>
      <c r="E5" s="79">
        <f>D5/20</f>
        <v>6</v>
      </c>
      <c r="F5" s="79"/>
      <c r="G5" s="79"/>
      <c r="H5" s="432"/>
      <c r="I5" s="895" t="s">
        <v>40</v>
      </c>
      <c r="J5" s="169" t="s">
        <v>93</v>
      </c>
      <c r="K5" s="169">
        <v>80</v>
      </c>
      <c r="L5" s="79">
        <f>K5/20</f>
        <v>4</v>
      </c>
      <c r="M5" s="79"/>
      <c r="N5" s="79"/>
      <c r="O5" s="215"/>
      <c r="P5" s="895" t="s">
        <v>139</v>
      </c>
      <c r="Q5" s="306" t="s">
        <v>140</v>
      </c>
      <c r="R5" s="169">
        <v>120</v>
      </c>
      <c r="S5" s="79">
        <f>R5/20</f>
        <v>6</v>
      </c>
      <c r="T5" s="296"/>
      <c r="U5" s="296"/>
      <c r="V5" s="316"/>
      <c r="W5" s="895" t="s">
        <v>40</v>
      </c>
      <c r="X5" s="169" t="s">
        <v>93</v>
      </c>
      <c r="Y5" s="169">
        <v>80</v>
      </c>
      <c r="Z5" s="79">
        <f>Y5/20</f>
        <v>4</v>
      </c>
      <c r="AA5" s="538"/>
      <c r="AB5" s="538"/>
      <c r="AC5" s="317"/>
      <c r="AD5" s="887"/>
      <c r="AE5" s="296"/>
      <c r="AF5" s="296"/>
      <c r="AG5" s="296"/>
      <c r="AH5" s="79"/>
      <c r="AI5" s="79"/>
      <c r="AJ5" s="202"/>
    </row>
    <row r="6" spans="1:52">
      <c r="A6" s="835"/>
      <c r="B6" s="855"/>
      <c r="C6" s="169"/>
      <c r="D6" s="169"/>
      <c r="E6" s="79"/>
      <c r="F6" s="79"/>
      <c r="G6" s="79"/>
      <c r="H6" s="432"/>
      <c r="I6" s="896"/>
      <c r="J6" s="146" t="s">
        <v>94</v>
      </c>
      <c r="K6" s="146">
        <v>30</v>
      </c>
      <c r="L6" s="79">
        <f>K6/20</f>
        <v>1.5</v>
      </c>
      <c r="M6" s="79"/>
      <c r="N6" s="79"/>
      <c r="O6" s="215"/>
      <c r="P6" s="855"/>
      <c r="Q6" s="169"/>
      <c r="R6" s="169"/>
      <c r="S6" s="296"/>
      <c r="T6" s="296"/>
      <c r="U6" s="296"/>
      <c r="V6" s="316"/>
      <c r="W6" s="896"/>
      <c r="X6" s="169" t="s">
        <v>94</v>
      </c>
      <c r="Y6" s="146">
        <v>30</v>
      </c>
      <c r="Z6" s="79">
        <f>Y6/20</f>
        <v>1.5</v>
      </c>
      <c r="AA6" s="538"/>
      <c r="AB6" s="538"/>
      <c r="AC6" s="318"/>
      <c r="AD6" s="888"/>
      <c r="AE6" s="296"/>
      <c r="AF6" s="296"/>
      <c r="AG6" s="296"/>
      <c r="AH6" s="79"/>
      <c r="AI6" s="79"/>
      <c r="AJ6" s="203"/>
    </row>
    <row r="7" spans="1:52" ht="16.5" customHeight="1">
      <c r="A7" s="834" t="s">
        <v>36</v>
      </c>
      <c r="B7" s="762" t="s">
        <v>363</v>
      </c>
      <c r="C7" s="169" t="s">
        <v>279</v>
      </c>
      <c r="D7" s="169">
        <v>100</v>
      </c>
      <c r="E7" s="151"/>
      <c r="F7" s="151">
        <f>D7/35</f>
        <v>2.8571428571428572</v>
      </c>
      <c r="G7" s="127"/>
      <c r="H7" s="432"/>
      <c r="I7" s="867" t="s">
        <v>274</v>
      </c>
      <c r="J7" s="554" t="s">
        <v>278</v>
      </c>
      <c r="K7" s="204">
        <v>75</v>
      </c>
      <c r="L7" s="127"/>
      <c r="M7" s="127">
        <f>K7/35</f>
        <v>2.1428571428571428</v>
      </c>
      <c r="N7" s="127"/>
      <c r="O7" s="215"/>
      <c r="P7" s="764" t="s">
        <v>280</v>
      </c>
      <c r="Q7" s="169" t="s">
        <v>232</v>
      </c>
      <c r="R7" s="169">
        <v>25</v>
      </c>
      <c r="S7" s="213"/>
      <c r="T7" s="127"/>
      <c r="U7" s="127">
        <f>R7/100</f>
        <v>0.25</v>
      </c>
      <c r="V7" s="316"/>
      <c r="W7" s="764" t="s">
        <v>268</v>
      </c>
      <c r="X7" s="554" t="s">
        <v>269</v>
      </c>
      <c r="Y7" s="237">
        <v>35</v>
      </c>
      <c r="Z7" s="79">
        <f>Y7/90</f>
        <v>0.3888888888888889</v>
      </c>
      <c r="AA7" s="237"/>
      <c r="AB7" s="237"/>
      <c r="AC7" s="565"/>
      <c r="AD7" s="889"/>
      <c r="AE7" s="320"/>
      <c r="AF7" s="320"/>
      <c r="AG7" s="106"/>
    </row>
    <row r="8" spans="1:52">
      <c r="A8" s="834"/>
      <c r="B8" s="776"/>
      <c r="C8" s="147" t="s">
        <v>364</v>
      </c>
      <c r="D8" s="125" t="s">
        <v>157</v>
      </c>
      <c r="E8" s="169"/>
      <c r="F8" s="127"/>
      <c r="G8" s="127"/>
      <c r="H8" s="432"/>
      <c r="I8" s="867"/>
      <c r="J8" s="554" t="s">
        <v>277</v>
      </c>
      <c r="K8" s="204" t="s">
        <v>105</v>
      </c>
      <c r="L8" s="118"/>
      <c r="M8" s="118"/>
      <c r="N8" s="127"/>
      <c r="O8" s="215"/>
      <c r="P8" s="840"/>
      <c r="Q8" s="554" t="s">
        <v>281</v>
      </c>
      <c r="R8" s="322" t="s">
        <v>283</v>
      </c>
      <c r="S8" s="307"/>
      <c r="T8" s="307"/>
      <c r="U8" s="319"/>
      <c r="V8" s="316"/>
      <c r="W8" s="840"/>
      <c r="X8" s="553" t="s">
        <v>270</v>
      </c>
      <c r="Y8" s="322">
        <v>80</v>
      </c>
      <c r="Z8" s="561"/>
      <c r="AA8" s="561">
        <f>Y8/35</f>
        <v>2.2857142857142856</v>
      </c>
      <c r="AB8" s="561"/>
      <c r="AC8" s="106"/>
      <c r="AD8" s="890"/>
      <c r="AE8" s="320"/>
      <c r="AF8" s="320"/>
      <c r="AG8" s="106"/>
      <c r="AL8" s="261"/>
      <c r="AM8" s="261"/>
      <c r="AN8" s="261"/>
      <c r="AO8" s="261"/>
      <c r="AP8" s="261"/>
      <c r="AQ8" s="261"/>
      <c r="AR8" s="261"/>
      <c r="AS8" s="261"/>
      <c r="AT8" s="261"/>
      <c r="AU8" s="261"/>
    </row>
    <row r="9" spans="1:52" ht="16.5" customHeight="1">
      <c r="A9" s="834"/>
      <c r="B9" s="776"/>
      <c r="C9" s="147" t="s">
        <v>137</v>
      </c>
      <c r="D9" s="169">
        <v>8</v>
      </c>
      <c r="E9" s="213"/>
      <c r="F9" s="213"/>
      <c r="G9" s="127">
        <f>D9/100</f>
        <v>0.08</v>
      </c>
      <c r="H9" s="432"/>
      <c r="I9" s="867"/>
      <c r="J9" s="554" t="s">
        <v>272</v>
      </c>
      <c r="K9" s="204">
        <v>30</v>
      </c>
      <c r="L9" s="118"/>
      <c r="M9" s="127"/>
      <c r="N9" s="127">
        <f>K9/100</f>
        <v>0.3</v>
      </c>
      <c r="O9" s="215"/>
      <c r="P9" s="840"/>
      <c r="Q9" s="554" t="s">
        <v>263</v>
      </c>
      <c r="R9" s="322">
        <v>10</v>
      </c>
      <c r="S9" s="307"/>
      <c r="T9" s="319"/>
      <c r="U9" s="319">
        <f>R9/100</f>
        <v>0.1</v>
      </c>
      <c r="V9" s="316"/>
      <c r="W9" s="840"/>
      <c r="X9" s="321" t="s">
        <v>271</v>
      </c>
      <c r="Y9" s="322">
        <v>15</v>
      </c>
      <c r="Z9" s="561"/>
      <c r="AA9" s="561"/>
      <c r="AB9" s="561">
        <f>Y9/100</f>
        <v>0.15</v>
      </c>
      <c r="AC9" s="106"/>
      <c r="AD9" s="890"/>
      <c r="AE9" s="320"/>
      <c r="AF9" s="320"/>
      <c r="AG9" s="106"/>
      <c r="AL9" s="261"/>
      <c r="AM9" s="261"/>
      <c r="AN9" s="261"/>
      <c r="AO9" s="261"/>
      <c r="AP9" s="261"/>
      <c r="AQ9" s="261"/>
      <c r="AR9" s="261"/>
      <c r="AS9" s="261"/>
      <c r="AT9" s="261"/>
      <c r="AU9" s="261"/>
    </row>
    <row r="10" spans="1:52" ht="19.5">
      <c r="A10" s="834"/>
      <c r="B10" s="776"/>
      <c r="C10" s="554" t="s">
        <v>269</v>
      </c>
      <c r="D10" s="237">
        <v>35</v>
      </c>
      <c r="E10" s="79">
        <f>D10/90</f>
        <v>0.3888888888888889</v>
      </c>
      <c r="F10" s="237"/>
      <c r="G10" s="127"/>
      <c r="H10" s="432"/>
      <c r="I10" s="867"/>
      <c r="J10" s="554" t="s">
        <v>275</v>
      </c>
      <c r="K10" s="204" t="s">
        <v>105</v>
      </c>
      <c r="L10" s="65"/>
      <c r="M10" s="127"/>
      <c r="N10" s="127"/>
      <c r="O10" s="215"/>
      <c r="P10" s="840"/>
      <c r="Q10" s="554" t="s">
        <v>264</v>
      </c>
      <c r="R10" s="322">
        <v>10</v>
      </c>
      <c r="S10" s="296"/>
      <c r="T10" s="319"/>
      <c r="U10" s="319">
        <f>R10/100</f>
        <v>0.1</v>
      </c>
      <c r="V10" s="316"/>
      <c r="W10" s="840"/>
      <c r="X10" s="321" t="s">
        <v>273</v>
      </c>
      <c r="Y10" s="322">
        <v>5</v>
      </c>
      <c r="Z10" s="561"/>
      <c r="AA10" s="561"/>
      <c r="AB10" s="561">
        <f>Y10/100</f>
        <v>0.05</v>
      </c>
      <c r="AC10" s="106"/>
      <c r="AD10" s="890"/>
      <c r="AE10" s="320"/>
      <c r="AF10" s="320"/>
      <c r="AG10" s="106"/>
      <c r="AI10" s="260"/>
      <c r="AJ10" s="253"/>
      <c r="AK10" s="254"/>
      <c r="AL10" s="231"/>
      <c r="AM10" s="261"/>
      <c r="AN10" s="261"/>
      <c r="AO10" s="261"/>
      <c r="AP10" s="261"/>
      <c r="AQ10" s="261"/>
      <c r="AR10" s="261"/>
      <c r="AS10" s="261"/>
      <c r="AT10" s="261"/>
      <c r="AU10" s="261"/>
    </row>
    <row r="11" spans="1:52">
      <c r="A11" s="834"/>
      <c r="B11" s="777"/>
      <c r="C11" s="169"/>
      <c r="D11" s="169"/>
      <c r="E11" s="148"/>
      <c r="F11" s="148"/>
      <c r="G11" s="148"/>
      <c r="H11" s="432"/>
      <c r="I11" s="867"/>
      <c r="J11" s="553" t="s">
        <v>276</v>
      </c>
      <c r="K11" s="204" t="s">
        <v>105</v>
      </c>
      <c r="L11" s="127"/>
      <c r="M11" s="127"/>
      <c r="N11" s="127"/>
      <c r="O11" s="215"/>
      <c r="P11" s="840"/>
      <c r="Q11" s="554" t="s">
        <v>285</v>
      </c>
      <c r="R11" s="322">
        <v>30</v>
      </c>
      <c r="S11" s="319"/>
      <c r="T11" s="319">
        <f>R11/35</f>
        <v>0.8571428571428571</v>
      </c>
      <c r="U11" s="319"/>
      <c r="V11" s="316"/>
      <c r="W11" s="841"/>
      <c r="X11" s="321"/>
      <c r="Y11" s="322"/>
      <c r="Z11" s="561"/>
      <c r="AA11" s="561"/>
      <c r="AB11" s="561"/>
      <c r="AC11" s="106"/>
      <c r="AD11" s="891"/>
      <c r="AE11" s="320"/>
      <c r="AF11" s="320"/>
      <c r="AG11" s="106"/>
      <c r="AI11" s="259"/>
      <c r="AJ11" s="255"/>
      <c r="AK11" s="138"/>
      <c r="AL11" s="139"/>
      <c r="AM11" s="261"/>
      <c r="AN11" s="261"/>
      <c r="AO11" s="261"/>
      <c r="AP11" s="261"/>
      <c r="AQ11" s="261"/>
      <c r="AR11" s="261"/>
      <c r="AS11" s="261"/>
      <c r="AT11" s="261"/>
      <c r="AU11" s="261"/>
    </row>
    <row r="12" spans="1:52" ht="16.5" customHeight="1">
      <c r="A12" s="836" t="s">
        <v>37</v>
      </c>
      <c r="B12" s="762" t="s">
        <v>307</v>
      </c>
      <c r="C12" s="169" t="s">
        <v>390</v>
      </c>
      <c r="D12" s="169">
        <v>50</v>
      </c>
      <c r="E12" s="151"/>
      <c r="F12" s="151">
        <f>D12/140</f>
        <v>0.35714285714285715</v>
      </c>
      <c r="G12" s="127"/>
      <c r="H12" s="145"/>
      <c r="I12" s="762" t="s">
        <v>217</v>
      </c>
      <c r="J12" s="204" t="s">
        <v>96</v>
      </c>
      <c r="K12" s="204">
        <v>40</v>
      </c>
      <c r="L12" s="118"/>
      <c r="M12" s="118"/>
      <c r="N12" s="127">
        <f>K12/100</f>
        <v>0.4</v>
      </c>
      <c r="O12" s="215"/>
      <c r="P12" s="840"/>
      <c r="Q12" s="554" t="s">
        <v>266</v>
      </c>
      <c r="R12" s="319">
        <v>30</v>
      </c>
      <c r="S12" s="307"/>
      <c r="T12" s="319">
        <f>R12/35</f>
        <v>0.8571428571428571</v>
      </c>
      <c r="U12" s="319"/>
      <c r="V12" s="316"/>
      <c r="W12" s="764" t="s">
        <v>292</v>
      </c>
      <c r="X12" s="554" t="s">
        <v>265</v>
      </c>
      <c r="Y12" s="320">
        <v>70</v>
      </c>
      <c r="Z12" s="562"/>
      <c r="AA12" s="562"/>
      <c r="AB12" s="561">
        <f>Y12/100</f>
        <v>0.7</v>
      </c>
      <c r="AC12" s="106"/>
      <c r="AD12" s="764"/>
      <c r="AE12" s="323"/>
      <c r="AF12" s="307"/>
      <c r="AG12" s="106"/>
      <c r="AI12" s="260"/>
      <c r="AJ12" s="255"/>
      <c r="AK12" s="95"/>
      <c r="AL12" s="139"/>
      <c r="AM12" s="261"/>
      <c r="AN12" s="222"/>
      <c r="AO12" s="221"/>
      <c r="AP12" s="95"/>
      <c r="AQ12" s="231"/>
      <c r="AR12" s="231"/>
      <c r="AS12" s="231"/>
      <c r="AT12" s="221"/>
      <c r="AU12" s="261"/>
    </row>
    <row r="13" spans="1:52" ht="16.5" customHeight="1">
      <c r="A13" s="834"/>
      <c r="B13" s="776"/>
      <c r="C13" s="169" t="s">
        <v>391</v>
      </c>
      <c r="D13" s="169">
        <v>30</v>
      </c>
      <c r="E13" s="148"/>
      <c r="F13" s="148">
        <f>D13/55</f>
        <v>0.54545454545454541</v>
      </c>
      <c r="G13" s="148"/>
      <c r="H13" s="145"/>
      <c r="I13" s="776"/>
      <c r="J13" s="117" t="s">
        <v>97</v>
      </c>
      <c r="K13" s="79">
        <v>10</v>
      </c>
      <c r="L13" s="79">
        <f>K13/15</f>
        <v>0.66666666666666663</v>
      </c>
      <c r="M13" s="127"/>
      <c r="N13" s="127"/>
      <c r="O13" s="215"/>
      <c r="P13" s="840"/>
      <c r="Q13" s="554" t="s">
        <v>282</v>
      </c>
      <c r="R13" s="237">
        <v>20</v>
      </c>
      <c r="S13" s="307"/>
      <c r="T13" s="307"/>
      <c r="U13" s="319">
        <f>R13/100</f>
        <v>0.2</v>
      </c>
      <c r="V13" s="316"/>
      <c r="W13" s="840"/>
      <c r="X13" s="554" t="s">
        <v>290</v>
      </c>
      <c r="Y13" s="320">
        <v>10</v>
      </c>
      <c r="Z13" s="562"/>
      <c r="AA13" s="562">
        <f>Y13/35</f>
        <v>0.2857142857142857</v>
      </c>
      <c r="AB13" s="562"/>
      <c r="AC13" s="106"/>
      <c r="AD13" s="840"/>
      <c r="AE13" s="323"/>
      <c r="AF13" s="307"/>
      <c r="AG13" s="106"/>
      <c r="AI13" s="260"/>
      <c r="AJ13" s="255"/>
      <c r="AK13" s="138"/>
      <c r="AL13" s="139"/>
      <c r="AM13" s="261"/>
      <c r="AN13" s="222"/>
      <c r="AO13" s="95"/>
      <c r="AP13" s="95"/>
      <c r="AQ13" s="231"/>
      <c r="AR13" s="231"/>
      <c r="AS13" s="231"/>
      <c r="AT13" s="221"/>
      <c r="AU13" s="261"/>
    </row>
    <row r="14" spans="1:52" ht="16.5" customHeight="1">
      <c r="A14" s="834"/>
      <c r="B14" s="776"/>
      <c r="C14" s="169" t="s">
        <v>273</v>
      </c>
      <c r="D14" s="169">
        <v>20</v>
      </c>
      <c r="E14" s="148"/>
      <c r="F14" s="127"/>
      <c r="G14" s="127">
        <f>D14/100</f>
        <v>0.2</v>
      </c>
      <c r="H14" s="145"/>
      <c r="I14" s="776"/>
      <c r="J14" s="127" t="s">
        <v>38</v>
      </c>
      <c r="K14" s="79">
        <v>5</v>
      </c>
      <c r="L14" s="118"/>
      <c r="M14" s="127"/>
      <c r="N14" s="127">
        <f>K14/100</f>
        <v>0.05</v>
      </c>
      <c r="O14" s="215"/>
      <c r="P14" s="840"/>
      <c r="Q14" s="560" t="s">
        <v>287</v>
      </c>
      <c r="R14" s="296">
        <v>5</v>
      </c>
      <c r="S14" s="324"/>
      <c r="T14" s="319"/>
      <c r="U14" s="319">
        <f>R14/100</f>
        <v>0.05</v>
      </c>
      <c r="V14" s="316"/>
      <c r="W14" s="840"/>
      <c r="X14" s="554" t="s">
        <v>291</v>
      </c>
      <c r="Y14" s="322" t="s">
        <v>283</v>
      </c>
      <c r="Z14" s="562"/>
      <c r="AA14" s="562"/>
      <c r="AB14" s="561"/>
      <c r="AC14" s="106"/>
      <c r="AD14" s="840"/>
      <c r="AE14" s="307"/>
      <c r="AF14" s="307"/>
      <c r="AG14" s="106"/>
      <c r="AI14" s="260"/>
      <c r="AJ14" s="256"/>
      <c r="AK14" s="95"/>
      <c r="AL14" s="139"/>
      <c r="AM14" s="261"/>
      <c r="AN14" s="222"/>
      <c r="AO14" s="95"/>
      <c r="AP14" s="221"/>
      <c r="AQ14" s="231"/>
      <c r="AR14" s="231"/>
      <c r="AS14" s="231"/>
      <c r="AT14" s="221"/>
      <c r="AU14" s="261"/>
    </row>
    <row r="15" spans="1:52">
      <c r="A15" s="834"/>
      <c r="B15" s="776"/>
      <c r="C15" s="169"/>
      <c r="D15" s="169"/>
      <c r="E15" s="148"/>
      <c r="F15" s="127"/>
      <c r="G15" s="127"/>
      <c r="H15" s="145"/>
      <c r="I15" s="776"/>
      <c r="J15" s="117" t="s">
        <v>57</v>
      </c>
      <c r="K15" s="117">
        <v>12</v>
      </c>
      <c r="L15" s="65"/>
      <c r="M15" s="127">
        <f>K15*0.8/35</f>
        <v>0.2742857142857143</v>
      </c>
      <c r="N15" s="65"/>
      <c r="O15" s="215"/>
      <c r="P15" s="840"/>
      <c r="Q15" s="554"/>
      <c r="R15" s="296"/>
      <c r="S15" s="324"/>
      <c r="T15" s="319"/>
      <c r="U15" s="324"/>
      <c r="V15" s="316"/>
      <c r="W15" s="840"/>
      <c r="X15" s="554"/>
      <c r="Y15" s="320"/>
      <c r="Z15" s="562"/>
      <c r="AA15" s="562"/>
      <c r="AB15" s="562"/>
      <c r="AC15" s="106"/>
      <c r="AD15" s="840"/>
      <c r="AE15" s="323"/>
      <c r="AF15" s="237"/>
      <c r="AG15" s="106"/>
      <c r="AI15" s="260"/>
      <c r="AJ15" s="126"/>
      <c r="AK15" s="95"/>
      <c r="AL15" s="139"/>
      <c r="AM15" s="261"/>
      <c r="AN15" s="222"/>
      <c r="AO15" s="110"/>
      <c r="AP15" s="221"/>
      <c r="AQ15" s="231"/>
      <c r="AR15" s="231"/>
      <c r="AS15" s="231"/>
      <c r="AT15" s="221"/>
      <c r="AU15" s="261"/>
    </row>
    <row r="16" spans="1:52">
      <c r="A16" s="834"/>
      <c r="B16" s="777"/>
      <c r="C16" s="169"/>
      <c r="D16" s="169"/>
      <c r="E16" s="148"/>
      <c r="F16" s="148"/>
      <c r="G16" s="148"/>
      <c r="H16" s="145"/>
      <c r="I16" s="777"/>
      <c r="J16" s="117"/>
      <c r="K16" s="117"/>
      <c r="L16" s="65"/>
      <c r="M16" s="65"/>
      <c r="N16" s="65"/>
      <c r="O16" s="215"/>
      <c r="P16" s="841"/>
      <c r="Q16" s="237"/>
      <c r="R16" s="296"/>
      <c r="S16" s="324"/>
      <c r="T16" s="324"/>
      <c r="U16" s="324"/>
      <c r="V16" s="316"/>
      <c r="W16" s="841"/>
      <c r="X16" s="320"/>
      <c r="Y16" s="320"/>
      <c r="Z16" s="562"/>
      <c r="AA16" s="562"/>
      <c r="AB16" s="562"/>
      <c r="AC16" s="106"/>
      <c r="AD16" s="841"/>
      <c r="AE16" s="237"/>
      <c r="AF16" s="237"/>
      <c r="AG16" s="106"/>
      <c r="AI16" s="122"/>
      <c r="AJ16" s="95"/>
      <c r="AK16" s="95"/>
      <c r="AL16" s="221"/>
      <c r="AM16" s="261"/>
      <c r="AN16" s="222"/>
      <c r="AO16" s="123"/>
      <c r="AP16" s="221"/>
      <c r="AQ16" s="231"/>
      <c r="AR16" s="231"/>
      <c r="AS16" s="231"/>
      <c r="AT16" s="221"/>
      <c r="AU16" s="261"/>
    </row>
    <row r="17" spans="1:52" ht="16.5" customHeight="1">
      <c r="A17" s="837" t="s">
        <v>50</v>
      </c>
      <c r="B17" s="778" t="s">
        <v>144</v>
      </c>
      <c r="C17" s="147" t="s">
        <v>98</v>
      </c>
      <c r="D17" s="169">
        <v>75</v>
      </c>
      <c r="E17" s="169"/>
      <c r="F17" s="568"/>
      <c r="G17" s="127">
        <f>D17/100</f>
        <v>0.75</v>
      </c>
      <c r="H17" s="432"/>
      <c r="I17" s="750" t="s">
        <v>144</v>
      </c>
      <c r="J17" s="117" t="s">
        <v>98</v>
      </c>
      <c r="K17" s="117">
        <v>75</v>
      </c>
      <c r="L17" s="210"/>
      <c r="M17" s="210"/>
      <c r="N17" s="127">
        <f>K17/100</f>
        <v>0.75</v>
      </c>
      <c r="O17" s="215"/>
      <c r="P17" s="892" t="s">
        <v>286</v>
      </c>
      <c r="Q17" s="554" t="s">
        <v>122</v>
      </c>
      <c r="R17" s="559">
        <v>55</v>
      </c>
      <c r="S17" s="325"/>
      <c r="T17" s="325">
        <f>R17/55</f>
        <v>1</v>
      </c>
      <c r="U17" s="319"/>
      <c r="V17" s="316"/>
      <c r="W17" s="778" t="s">
        <v>144</v>
      </c>
      <c r="X17" s="147" t="s">
        <v>98</v>
      </c>
      <c r="Y17" s="169">
        <v>75</v>
      </c>
      <c r="Z17" s="169"/>
      <c r="AA17" s="303"/>
      <c r="AB17" s="127">
        <f>Y17/100</f>
        <v>0.75</v>
      </c>
      <c r="AC17" s="432"/>
      <c r="AD17" s="892"/>
      <c r="AE17" s="237"/>
      <c r="AF17" s="296"/>
      <c r="AG17" s="106"/>
      <c r="AI17" s="122"/>
      <c r="AJ17" s="157"/>
      <c r="AK17" s="95"/>
      <c r="AL17" s="221"/>
      <c r="AM17" s="261"/>
      <c r="AN17" s="263"/>
      <c r="AO17" s="231"/>
      <c r="AP17" s="231"/>
      <c r="AQ17" s="43"/>
      <c r="AR17" s="43"/>
      <c r="AS17" s="231"/>
      <c r="AT17" s="221"/>
      <c r="AU17" s="261"/>
    </row>
    <row r="18" spans="1:52" ht="16.5" customHeight="1">
      <c r="A18" s="838"/>
      <c r="B18" s="779"/>
      <c r="C18" s="799" t="s">
        <v>108</v>
      </c>
      <c r="D18" s="147"/>
      <c r="E18" s="169"/>
      <c r="F18" s="568"/>
      <c r="G18" s="213"/>
      <c r="H18" s="432"/>
      <c r="I18" s="751"/>
      <c r="J18" s="864" t="s">
        <v>99</v>
      </c>
      <c r="K18" s="117"/>
      <c r="L18" s="210"/>
      <c r="M18" s="210"/>
      <c r="N18" s="210"/>
      <c r="O18" s="215"/>
      <c r="P18" s="893"/>
      <c r="Q18" s="554" t="s">
        <v>357</v>
      </c>
      <c r="R18" s="237">
        <v>1</v>
      </c>
      <c r="S18" s="325"/>
      <c r="T18" s="325"/>
      <c r="U18" s="325"/>
      <c r="V18" s="316"/>
      <c r="W18" s="779"/>
      <c r="X18" s="799" t="s">
        <v>108</v>
      </c>
      <c r="Y18" s="147"/>
      <c r="Z18" s="169"/>
      <c r="AA18" s="303"/>
      <c r="AB18" s="210"/>
      <c r="AC18" s="432"/>
      <c r="AD18" s="893"/>
      <c r="AE18" s="907"/>
      <c r="AF18" s="237"/>
      <c r="AG18" s="106"/>
      <c r="AI18" s="122"/>
      <c r="AJ18" s="157"/>
      <c r="AK18" s="95"/>
      <c r="AL18" s="221"/>
      <c r="AM18" s="261"/>
      <c r="AN18" s="263"/>
      <c r="AO18" s="262"/>
      <c r="AP18" s="231"/>
      <c r="AQ18" s="43"/>
      <c r="AR18" s="231"/>
      <c r="AS18" s="231"/>
      <c r="AT18" s="221"/>
      <c r="AU18" s="261"/>
    </row>
    <row r="19" spans="1:52" ht="16.5" customHeight="1">
      <c r="A19" s="838"/>
      <c r="B19" s="779"/>
      <c r="C19" s="819"/>
      <c r="D19" s="147"/>
      <c r="E19" s="169"/>
      <c r="F19" s="568"/>
      <c r="G19" s="213"/>
      <c r="H19" s="432"/>
      <c r="I19" s="751"/>
      <c r="J19" s="865"/>
      <c r="K19" s="117"/>
      <c r="L19" s="210"/>
      <c r="M19" s="210"/>
      <c r="N19" s="210"/>
      <c r="O19" s="215"/>
      <c r="P19" s="893"/>
      <c r="Q19" s="554"/>
      <c r="R19" s="237"/>
      <c r="S19" s="325"/>
      <c r="T19" s="325"/>
      <c r="U19" s="325"/>
      <c r="V19" s="316"/>
      <c r="W19" s="779"/>
      <c r="X19" s="819"/>
      <c r="Y19" s="147"/>
      <c r="Z19" s="169"/>
      <c r="AA19" s="303"/>
      <c r="AB19" s="210"/>
      <c r="AC19" s="432"/>
      <c r="AD19" s="893"/>
      <c r="AE19" s="908"/>
      <c r="AF19" s="237"/>
      <c r="AG19" s="106"/>
      <c r="AI19" s="122"/>
      <c r="AJ19" s="157"/>
      <c r="AK19" s="95"/>
      <c r="AL19" s="221"/>
      <c r="AM19" s="261"/>
      <c r="AN19" s="263"/>
      <c r="AO19" s="231"/>
      <c r="AP19" s="231"/>
      <c r="AQ19" s="43"/>
      <c r="AR19" s="43"/>
      <c r="AS19" s="231"/>
      <c r="AT19" s="221"/>
      <c r="AU19" s="261"/>
    </row>
    <row r="20" spans="1:52" ht="16.5" customHeight="1">
      <c r="A20" s="838"/>
      <c r="B20" s="779"/>
      <c r="C20" s="819"/>
      <c r="D20" s="147"/>
      <c r="E20" s="169"/>
      <c r="F20" s="568"/>
      <c r="G20" s="213"/>
      <c r="H20" s="432"/>
      <c r="I20" s="751"/>
      <c r="J20" s="865"/>
      <c r="K20" s="117"/>
      <c r="L20" s="210"/>
      <c r="M20" s="210"/>
      <c r="N20" s="210"/>
      <c r="O20" s="215"/>
      <c r="P20" s="893"/>
      <c r="Q20" s="554"/>
      <c r="R20" s="237"/>
      <c r="S20" s="325"/>
      <c r="T20" s="325"/>
      <c r="U20" s="325"/>
      <c r="V20" s="316"/>
      <c r="W20" s="779"/>
      <c r="X20" s="819"/>
      <c r="Y20" s="147"/>
      <c r="Z20" s="169"/>
      <c r="AA20" s="303"/>
      <c r="AB20" s="210"/>
      <c r="AC20" s="432"/>
      <c r="AD20" s="893"/>
      <c r="AE20" s="908"/>
      <c r="AF20" s="237"/>
      <c r="AG20" s="106"/>
      <c r="AI20" s="122"/>
      <c r="AJ20" s="157"/>
      <c r="AK20" s="95"/>
      <c r="AL20" s="139"/>
      <c r="AM20" s="261"/>
      <c r="AN20" s="263"/>
      <c r="AO20" s="231"/>
      <c r="AP20" s="231"/>
      <c r="AQ20" s="220"/>
      <c r="AR20" s="231"/>
      <c r="AS20" s="231"/>
      <c r="AT20" s="221"/>
      <c r="AU20" s="261"/>
    </row>
    <row r="21" spans="1:52" ht="16.5" customHeight="1">
      <c r="A21" s="839"/>
      <c r="B21" s="780"/>
      <c r="C21" s="820"/>
      <c r="D21" s="147"/>
      <c r="E21" s="169"/>
      <c r="F21" s="568"/>
      <c r="G21" s="213"/>
      <c r="H21" s="432"/>
      <c r="I21" s="752"/>
      <c r="J21" s="866"/>
      <c r="K21" s="117"/>
      <c r="L21" s="210"/>
      <c r="M21" s="210"/>
      <c r="N21" s="210"/>
      <c r="O21" s="215"/>
      <c r="P21" s="894"/>
      <c r="Q21" s="558"/>
      <c r="R21" s="237"/>
      <c r="S21" s="325"/>
      <c r="T21" s="325"/>
      <c r="U21" s="325"/>
      <c r="V21" s="316"/>
      <c r="W21" s="780"/>
      <c r="X21" s="819"/>
      <c r="Y21" s="147"/>
      <c r="Z21" s="169"/>
      <c r="AA21" s="303"/>
      <c r="AB21" s="210"/>
      <c r="AC21" s="432"/>
      <c r="AD21" s="894"/>
      <c r="AE21" s="909"/>
      <c r="AF21" s="237"/>
      <c r="AG21" s="106"/>
      <c r="AI21" s="140"/>
      <c r="AJ21" s="257"/>
      <c r="AK21" s="110"/>
      <c r="AL21" s="139"/>
      <c r="AM21" s="261"/>
      <c r="AN21" s="263"/>
      <c r="AO21" s="95"/>
      <c r="AP21" s="95"/>
      <c r="AQ21" s="220"/>
      <c r="AR21" s="220"/>
      <c r="AS21" s="220"/>
      <c r="AT21" s="221"/>
      <c r="AU21" s="261"/>
    </row>
    <row r="22" spans="1:52" ht="16.5" customHeight="1">
      <c r="A22" s="842" t="s">
        <v>39</v>
      </c>
      <c r="B22" s="762" t="s">
        <v>308</v>
      </c>
      <c r="C22" s="169" t="s">
        <v>232</v>
      </c>
      <c r="D22" s="169">
        <v>30</v>
      </c>
      <c r="E22" s="213"/>
      <c r="F22" s="127"/>
      <c r="G22" s="127">
        <f>D22/100</f>
        <v>0.3</v>
      </c>
      <c r="H22" s="432"/>
      <c r="I22" s="762" t="s">
        <v>205</v>
      </c>
      <c r="J22" s="373" t="s">
        <v>206</v>
      </c>
      <c r="K22" s="169">
        <v>10</v>
      </c>
      <c r="L22" s="210"/>
      <c r="M22" s="415">
        <f>K22/55</f>
        <v>0.18181818181818182</v>
      </c>
      <c r="N22" s="127"/>
      <c r="O22" s="215"/>
      <c r="P22" s="750" t="s">
        <v>123</v>
      </c>
      <c r="Q22" s="147" t="s">
        <v>284</v>
      </c>
      <c r="R22" s="84">
        <v>75</v>
      </c>
      <c r="S22" s="326"/>
      <c r="T22" s="326"/>
      <c r="U22" s="319">
        <f>R22/100</f>
        <v>0.75</v>
      </c>
      <c r="V22" s="316"/>
      <c r="W22" s="762" t="s">
        <v>354</v>
      </c>
      <c r="X22" s="151" t="s">
        <v>165</v>
      </c>
      <c r="Y22" s="148">
        <v>20</v>
      </c>
      <c r="Z22" s="79">
        <f>Y22/85</f>
        <v>0.23529411764705882</v>
      </c>
      <c r="AA22" s="210"/>
      <c r="AB22" s="127"/>
      <c r="AC22" s="432"/>
      <c r="AD22" s="910"/>
      <c r="AE22" s="296"/>
      <c r="AF22" s="296"/>
      <c r="AG22" s="106"/>
      <c r="AI22" s="140"/>
      <c r="AJ22" s="257"/>
      <c r="AK22" s="110"/>
      <c r="AL22" s="139"/>
      <c r="AM22" s="261"/>
      <c r="AN22" s="122"/>
      <c r="AO22" s="95"/>
      <c r="AP22" s="221"/>
      <c r="AQ22" s="12"/>
      <c r="AR22" s="12"/>
      <c r="AS22" s="231"/>
      <c r="AT22" s="221"/>
      <c r="AU22" s="261"/>
    </row>
    <row r="23" spans="1:52">
      <c r="A23" s="842"/>
      <c r="B23" s="776"/>
      <c r="C23" s="147" t="s">
        <v>137</v>
      </c>
      <c r="D23" s="169">
        <v>5</v>
      </c>
      <c r="E23" s="213"/>
      <c r="F23" s="213"/>
      <c r="G23" s="127">
        <f>D23/100</f>
        <v>0.05</v>
      </c>
      <c r="H23" s="432"/>
      <c r="I23" s="776"/>
      <c r="J23" s="127" t="s">
        <v>38</v>
      </c>
      <c r="K23" s="169">
        <v>5</v>
      </c>
      <c r="L23" s="210"/>
      <c r="M23" s="127">
        <f>K23/40</f>
        <v>0.125</v>
      </c>
      <c r="N23" s="210"/>
      <c r="O23" s="215"/>
      <c r="P23" s="751"/>
      <c r="Q23" s="755" t="s">
        <v>111</v>
      </c>
      <c r="R23" s="282"/>
      <c r="S23" s="326"/>
      <c r="T23" s="326"/>
      <c r="U23" s="325"/>
      <c r="V23" s="316"/>
      <c r="W23" s="776"/>
      <c r="X23" s="151" t="s">
        <v>355</v>
      </c>
      <c r="Y23" s="148">
        <v>15</v>
      </c>
      <c r="Z23" s="79"/>
      <c r="AA23" s="247"/>
      <c r="AB23" s="210"/>
      <c r="AC23" s="432"/>
      <c r="AD23" s="911"/>
      <c r="AE23" s="237"/>
      <c r="AF23" s="296"/>
      <c r="AG23" s="106"/>
      <c r="AI23" s="140"/>
      <c r="AJ23" s="257"/>
      <c r="AK23" s="110"/>
      <c r="AL23" s="139"/>
      <c r="AM23" s="261"/>
      <c r="AN23" s="122"/>
      <c r="AO23" s="123"/>
      <c r="AP23" s="95"/>
      <c r="AQ23" s="12"/>
      <c r="AR23" s="12"/>
      <c r="AS23" s="12"/>
      <c r="AT23" s="221"/>
      <c r="AU23" s="261"/>
    </row>
    <row r="24" spans="1:52">
      <c r="A24" s="842"/>
      <c r="B24" s="776"/>
      <c r="C24" s="151" t="s">
        <v>355</v>
      </c>
      <c r="D24" s="148">
        <v>15</v>
      </c>
      <c r="E24" s="79"/>
      <c r="F24" s="247"/>
      <c r="G24" s="210"/>
      <c r="H24" s="432"/>
      <c r="I24" s="776"/>
      <c r="J24" s="127" t="s">
        <v>207</v>
      </c>
      <c r="K24" s="79">
        <v>8</v>
      </c>
      <c r="L24" s="210"/>
      <c r="M24" s="210" t="s">
        <v>113</v>
      </c>
      <c r="N24" s="127">
        <f>K24/100</f>
        <v>0.08</v>
      </c>
      <c r="O24" s="215"/>
      <c r="P24" s="751"/>
      <c r="Q24" s="756"/>
      <c r="R24" s="282"/>
      <c r="S24" s="326"/>
      <c r="T24" s="326"/>
      <c r="U24" s="325"/>
      <c r="V24" s="316"/>
      <c r="W24" s="776"/>
      <c r="X24" s="169" t="s">
        <v>356</v>
      </c>
      <c r="Y24" s="169">
        <v>8</v>
      </c>
      <c r="Z24" s="213"/>
      <c r="AA24" s="127"/>
      <c r="AB24" s="127">
        <f>Y24/100</f>
        <v>0.08</v>
      </c>
      <c r="AC24" s="432"/>
      <c r="AD24" s="911"/>
      <c r="AE24" s="237"/>
      <c r="AF24" s="296"/>
      <c r="AG24" s="106"/>
      <c r="AI24" s="140"/>
      <c r="AJ24" s="149"/>
      <c r="AK24" s="149"/>
      <c r="AL24" s="139"/>
      <c r="AM24" s="261"/>
      <c r="AN24" s="122"/>
      <c r="AO24" s="123"/>
      <c r="AP24" s="95"/>
      <c r="AQ24" s="12"/>
      <c r="AR24" s="12"/>
      <c r="AS24" s="12"/>
      <c r="AT24" s="221"/>
      <c r="AU24" s="261"/>
    </row>
    <row r="25" spans="1:52">
      <c r="A25" s="842"/>
      <c r="B25" s="776"/>
      <c r="C25" s="147" t="s">
        <v>309</v>
      </c>
      <c r="D25" s="125" t="s">
        <v>157</v>
      </c>
      <c r="E25" s="213"/>
      <c r="F25" s="213"/>
      <c r="G25" s="213"/>
      <c r="H25" s="437"/>
      <c r="I25" s="776"/>
      <c r="J25" s="127" t="s">
        <v>310</v>
      </c>
      <c r="K25" s="125" t="s">
        <v>157</v>
      </c>
      <c r="L25" s="210"/>
      <c r="M25" s="210"/>
      <c r="N25" s="210"/>
      <c r="O25" s="215"/>
      <c r="P25" s="751"/>
      <c r="Q25" s="756"/>
      <c r="R25" s="282"/>
      <c r="S25" s="325"/>
      <c r="T25" s="325"/>
      <c r="U25" s="325"/>
      <c r="V25" s="316"/>
      <c r="W25" s="776"/>
      <c r="X25" s="151"/>
      <c r="Y25" s="148"/>
      <c r="Z25" s="210"/>
      <c r="AA25" s="210"/>
      <c r="AB25" s="127"/>
      <c r="AC25" s="437"/>
      <c r="AD25" s="911"/>
      <c r="AE25" s="327"/>
      <c r="AF25" s="237"/>
      <c r="AG25" s="106"/>
      <c r="AI25" s="140"/>
      <c r="AJ25" s="149"/>
      <c r="AK25" s="149"/>
      <c r="AL25" s="221"/>
      <c r="AM25" s="261"/>
      <c r="AN25" s="122"/>
      <c r="AO25" s="123"/>
      <c r="AP25" s="95"/>
      <c r="AQ25" s="12"/>
      <c r="AR25" s="12"/>
      <c r="AS25" s="12"/>
      <c r="AT25" s="221"/>
      <c r="AU25" s="261"/>
    </row>
    <row r="26" spans="1:52">
      <c r="A26" s="842"/>
      <c r="B26" s="777"/>
      <c r="C26" s="238"/>
      <c r="D26" s="239"/>
      <c r="E26" s="213"/>
      <c r="F26" s="213"/>
      <c r="G26" s="213"/>
      <c r="H26" s="437"/>
      <c r="I26" s="777"/>
      <c r="J26" s="147"/>
      <c r="K26" s="169"/>
      <c r="L26" s="210"/>
      <c r="M26" s="210"/>
      <c r="N26" s="210"/>
      <c r="O26" s="468"/>
      <c r="P26" s="752"/>
      <c r="Q26" s="757"/>
      <c r="R26" s="282"/>
      <c r="S26" s="325"/>
      <c r="T26" s="325"/>
      <c r="U26" s="325"/>
      <c r="V26" s="316"/>
      <c r="W26" s="777"/>
      <c r="X26" s="148"/>
      <c r="Y26" s="148"/>
      <c r="Z26" s="210"/>
      <c r="AA26" s="210"/>
      <c r="AB26" s="210"/>
      <c r="AC26" s="437"/>
      <c r="AD26" s="912"/>
      <c r="AE26" s="327"/>
      <c r="AF26" s="328"/>
      <c r="AG26" s="106"/>
      <c r="AI26" s="258"/>
      <c r="AJ26" s="258"/>
      <c r="AK26" s="110"/>
      <c r="AL26" s="221"/>
      <c r="AM26" s="261"/>
      <c r="AN26" s="122"/>
      <c r="AO26" s="123"/>
      <c r="AP26" s="95"/>
      <c r="AQ26" s="12"/>
      <c r="AR26" s="12"/>
      <c r="AS26" s="12"/>
      <c r="AT26" s="135"/>
      <c r="AU26" s="261"/>
    </row>
    <row r="27" spans="1:52" s="144" customFormat="1" ht="18" customHeight="1">
      <c r="A27" s="271" t="s">
        <v>13</v>
      </c>
      <c r="B27" s="537" t="s">
        <v>48</v>
      </c>
      <c r="C27" s="169"/>
      <c r="D27" s="52"/>
      <c r="E27" s="211"/>
      <c r="F27" s="211"/>
      <c r="G27" s="211"/>
      <c r="H27" s="437"/>
      <c r="I27" s="386" t="s">
        <v>48</v>
      </c>
      <c r="J27" s="169" t="s">
        <v>60</v>
      </c>
      <c r="K27" s="52" t="s">
        <v>66</v>
      </c>
      <c r="L27" s="211"/>
      <c r="M27" s="211"/>
      <c r="N27" s="211"/>
      <c r="O27" s="465"/>
      <c r="P27" s="537" t="s">
        <v>48</v>
      </c>
      <c r="Q27" s="296"/>
      <c r="R27" s="329"/>
      <c r="S27" s="330"/>
      <c r="T27" s="330"/>
      <c r="U27" s="330"/>
      <c r="V27" s="106"/>
      <c r="W27" s="537" t="s">
        <v>48</v>
      </c>
      <c r="X27" s="296"/>
      <c r="Y27" s="307"/>
      <c r="Z27" s="307"/>
      <c r="AA27" s="307"/>
      <c r="AB27" s="307"/>
      <c r="AC27" s="331"/>
      <c r="AD27" s="297"/>
      <c r="AE27" s="332"/>
      <c r="AF27" s="333"/>
      <c r="AG27" s="106"/>
      <c r="AH27" s="149"/>
      <c r="AI27" s="221"/>
      <c r="AJ27" s="221"/>
      <c r="AK27" s="95"/>
      <c r="AL27" s="221"/>
      <c r="AM27" s="110"/>
      <c r="AN27" s="222"/>
      <c r="AO27" s="221"/>
      <c r="AP27" s="221"/>
      <c r="AQ27" s="12"/>
      <c r="AR27" s="12"/>
      <c r="AS27" s="231"/>
      <c r="AT27" s="221"/>
      <c r="AU27" s="149"/>
    </row>
    <row r="28" spans="1:52" s="4" customFormat="1" ht="18" customHeight="1" thickBot="1">
      <c r="A28" s="8" t="s">
        <v>14</v>
      </c>
      <c r="B28" s="539" t="s">
        <v>0</v>
      </c>
      <c r="C28" s="857" t="str">
        <f>月菜單!I22</f>
        <v>100%果汁</v>
      </c>
      <c r="D28" s="858"/>
      <c r="E28" s="274"/>
      <c r="F28" s="274"/>
      <c r="G28" s="81"/>
      <c r="H28" s="449"/>
      <c r="I28" s="80" t="s">
        <v>0</v>
      </c>
      <c r="J28" s="50"/>
      <c r="K28" s="81"/>
      <c r="L28" s="212"/>
      <c r="M28" s="212"/>
      <c r="N28" s="212"/>
      <c r="O28" s="465"/>
      <c r="P28" s="80" t="s">
        <v>0</v>
      </c>
      <c r="Q28" s="335"/>
      <c r="R28" s="336"/>
      <c r="S28" s="337"/>
      <c r="T28" s="337"/>
      <c r="U28" s="337"/>
      <c r="V28" s="159"/>
      <c r="W28" s="80" t="s">
        <v>0</v>
      </c>
      <c r="X28" s="338">
        <f>月菜單!I24</f>
        <v>0</v>
      </c>
      <c r="Y28" s="333"/>
      <c r="Z28" s="564"/>
      <c r="AA28" s="564"/>
      <c r="AB28" s="564"/>
      <c r="AC28" s="159"/>
      <c r="AD28" s="334"/>
      <c r="AE28" s="335"/>
      <c r="AF28" s="336"/>
      <c r="AG28" s="159"/>
      <c r="AI28" s="111"/>
      <c r="AJ28" s="111"/>
      <c r="AK28" s="111"/>
      <c r="AL28" s="111"/>
      <c r="AM28" s="149"/>
      <c r="AN28" s="222"/>
      <c r="AO28" s="95"/>
      <c r="AP28" s="221"/>
      <c r="AQ28" s="12"/>
      <c r="AR28" s="12"/>
      <c r="AS28" s="231"/>
      <c r="AT28" s="221"/>
      <c r="AU28" s="220"/>
      <c r="AV28" s="220"/>
      <c r="AW28" s="220"/>
      <c r="AX28" s="198"/>
      <c r="AY28" s="198"/>
      <c r="AZ28" s="198"/>
    </row>
    <row r="29" spans="1:52" s="4" customFormat="1" ht="20.149999999999999" customHeight="1">
      <c r="A29" s="883" t="s">
        <v>15</v>
      </c>
      <c r="B29" s="783" t="s">
        <v>16</v>
      </c>
      <c r="C29" s="854"/>
      <c r="D29" s="224"/>
      <c r="E29" s="570">
        <f>SUM(E5:E28)</f>
        <v>6.3888888888888893</v>
      </c>
      <c r="F29" s="570">
        <v>2.5</v>
      </c>
      <c r="G29" s="570">
        <f>SUM(G5:G28)</f>
        <v>1.3800000000000001</v>
      </c>
      <c r="H29" s="225"/>
      <c r="I29" s="783" t="s">
        <v>16</v>
      </c>
      <c r="J29" s="854"/>
      <c r="K29" s="224"/>
      <c r="L29" s="413">
        <f>SUM(L5:L28)</f>
        <v>6.166666666666667</v>
      </c>
      <c r="M29" s="225">
        <f>SUM(M5:M26)</f>
        <v>2.7239610389610389</v>
      </c>
      <c r="N29" s="225">
        <f>SUM(N5:N26)</f>
        <v>1.58</v>
      </c>
      <c r="O29" s="481"/>
      <c r="P29" s="783" t="s">
        <v>16</v>
      </c>
      <c r="Q29" s="854"/>
      <c r="R29" s="224"/>
      <c r="S29" s="413">
        <f>SUM(S5:S28)</f>
        <v>6</v>
      </c>
      <c r="T29" s="225">
        <f>SUM(T5:T26)</f>
        <v>2.7142857142857144</v>
      </c>
      <c r="U29" s="567">
        <f>SUM(U5:U26)</f>
        <v>1.45</v>
      </c>
      <c r="V29" s="339"/>
      <c r="W29" s="783" t="s">
        <v>16</v>
      </c>
      <c r="X29" s="854"/>
      <c r="Y29" s="224"/>
      <c r="Z29" s="413">
        <f>SUM(Z5:Z28)</f>
        <v>6.1241830065359482</v>
      </c>
      <c r="AA29" s="225">
        <f>SUM(AA5:AA26)</f>
        <v>2.5714285714285712</v>
      </c>
      <c r="AB29" s="567">
        <f>SUM(AB5:AB26)</f>
        <v>1.73</v>
      </c>
      <c r="AC29" s="339"/>
      <c r="AD29" s="905"/>
      <c r="AE29" s="906"/>
      <c r="AF29" s="905"/>
      <c r="AG29" s="906"/>
      <c r="AI29" s="111"/>
      <c r="AJ29" s="111"/>
      <c r="AK29" s="95"/>
      <c r="AL29" s="221"/>
      <c r="AM29" s="149"/>
      <c r="AN29" s="222"/>
      <c r="AO29" s="221"/>
      <c r="AP29" s="221"/>
      <c r="AQ29" s="12"/>
      <c r="AR29" s="12"/>
      <c r="AS29" s="12"/>
      <c r="AT29" s="221"/>
      <c r="AU29" s="220"/>
      <c r="AV29" s="220"/>
      <c r="AW29" s="220"/>
      <c r="AX29" s="198"/>
      <c r="AY29" s="198"/>
      <c r="AZ29" s="198"/>
    </row>
    <row r="30" spans="1:52" s="4" customFormat="1" ht="20.149999999999999" customHeight="1">
      <c r="A30" s="884"/>
      <c r="B30" s="753" t="s">
        <v>59</v>
      </c>
      <c r="C30" s="754"/>
      <c r="D30" s="230">
        <f>E29</f>
        <v>6.3888888888888893</v>
      </c>
      <c r="E30" s="213"/>
      <c r="F30" s="213"/>
      <c r="G30" s="213"/>
      <c r="H30" s="437"/>
      <c r="I30" s="753" t="s">
        <v>51</v>
      </c>
      <c r="J30" s="754"/>
      <c r="K30" s="230">
        <f>L29</f>
        <v>6.166666666666667</v>
      </c>
      <c r="L30" s="213"/>
      <c r="M30" s="213"/>
      <c r="N30" s="213"/>
      <c r="O30" s="468"/>
      <c r="P30" s="753" t="s">
        <v>51</v>
      </c>
      <c r="Q30" s="754"/>
      <c r="R30" s="230">
        <f>S29</f>
        <v>6</v>
      </c>
      <c r="S30" s="213"/>
      <c r="T30" s="213"/>
      <c r="U30" s="147"/>
      <c r="V30" s="565"/>
      <c r="W30" s="753" t="s">
        <v>51</v>
      </c>
      <c r="X30" s="754"/>
      <c r="Y30" s="230">
        <f>Z29</f>
        <v>6.1241830065359482</v>
      </c>
      <c r="Z30" s="213"/>
      <c r="AA30" s="213"/>
      <c r="AB30" s="147"/>
      <c r="AC30" s="565"/>
      <c r="AD30" s="794"/>
      <c r="AE30" s="749"/>
      <c r="AF30" s="237"/>
      <c r="AG30" s="106"/>
      <c r="AI30" s="111"/>
      <c r="AJ30" s="111"/>
      <c r="AK30" s="112"/>
      <c r="AL30" s="221"/>
      <c r="AM30" s="149"/>
      <c r="AN30" s="222"/>
      <c r="AO30" s="95"/>
      <c r="AP30" s="95"/>
      <c r="AQ30" s="12"/>
      <c r="AR30" s="12"/>
      <c r="AS30" s="12"/>
      <c r="AT30" s="221"/>
      <c r="AU30" s="220"/>
      <c r="AV30" s="220"/>
      <c r="AW30" s="220"/>
      <c r="AX30" s="198"/>
      <c r="AY30" s="198"/>
      <c r="AZ30" s="198"/>
    </row>
    <row r="31" spans="1:52" s="4" customFormat="1" ht="20.149999999999999" customHeight="1">
      <c r="A31" s="884"/>
      <c r="B31" s="753" t="s">
        <v>44</v>
      </c>
      <c r="C31" s="754"/>
      <c r="D31" s="154">
        <f>F29</f>
        <v>2.5</v>
      </c>
      <c r="E31" s="214"/>
      <c r="F31" s="148"/>
      <c r="G31" s="214"/>
      <c r="H31" s="437"/>
      <c r="I31" s="753" t="s">
        <v>44</v>
      </c>
      <c r="J31" s="754"/>
      <c r="K31" s="154">
        <f>M29</f>
        <v>2.7239610389610389</v>
      </c>
      <c r="L31" s="214"/>
      <c r="M31" s="214"/>
      <c r="N31" s="214"/>
      <c r="O31" s="468"/>
      <c r="P31" s="753" t="s">
        <v>44</v>
      </c>
      <c r="Q31" s="754"/>
      <c r="R31" s="154">
        <f>T29</f>
        <v>2.7142857142857144</v>
      </c>
      <c r="S31" s="214"/>
      <c r="T31" s="214"/>
      <c r="U31" s="154"/>
      <c r="V31" s="565"/>
      <c r="W31" s="753" t="s">
        <v>44</v>
      </c>
      <c r="X31" s="754"/>
      <c r="Y31" s="154">
        <f>AA29</f>
        <v>2.5714285714285712</v>
      </c>
      <c r="Z31" s="214"/>
      <c r="AA31" s="214"/>
      <c r="AB31" s="154"/>
      <c r="AC31" s="565"/>
      <c r="AD31" s="794"/>
      <c r="AE31" s="749"/>
      <c r="AF31" s="340"/>
      <c r="AG31" s="106"/>
      <c r="AI31" s="111"/>
      <c r="AJ31" s="111"/>
      <c r="AK31" s="112"/>
      <c r="AL31" s="221"/>
      <c r="AM31" s="149"/>
      <c r="AN31" s="222"/>
      <c r="AO31" s="95"/>
      <c r="AP31" s="221"/>
      <c r="AQ31" s="12"/>
      <c r="AR31" s="12"/>
      <c r="AS31" s="12"/>
      <c r="AT31" s="221"/>
      <c r="AU31" s="220"/>
      <c r="AV31" s="220"/>
      <c r="AW31" s="220"/>
      <c r="AX31" s="198"/>
      <c r="AY31" s="198"/>
      <c r="AZ31" s="198"/>
    </row>
    <row r="32" spans="1:52" s="4" customFormat="1" ht="20.149999999999999" customHeight="1">
      <c r="A32" s="884"/>
      <c r="B32" s="753" t="s">
        <v>293</v>
      </c>
      <c r="C32" s="754"/>
      <c r="D32" s="154">
        <f>G29</f>
        <v>1.3800000000000001</v>
      </c>
      <c r="E32" s="214"/>
      <c r="F32" s="214"/>
      <c r="G32" s="214"/>
      <c r="H32" s="437"/>
      <c r="I32" s="753" t="s">
        <v>23</v>
      </c>
      <c r="J32" s="754"/>
      <c r="K32" s="154">
        <f>N29</f>
        <v>1.58</v>
      </c>
      <c r="L32" s="214"/>
      <c r="M32" s="214"/>
      <c r="N32" s="214"/>
      <c r="O32" s="468"/>
      <c r="P32" s="753" t="s">
        <v>23</v>
      </c>
      <c r="Q32" s="754"/>
      <c r="R32" s="154">
        <f>U29</f>
        <v>1.45</v>
      </c>
      <c r="S32" s="214"/>
      <c r="T32" s="214"/>
      <c r="U32" s="154"/>
      <c r="V32" s="565"/>
      <c r="W32" s="753" t="s">
        <v>23</v>
      </c>
      <c r="X32" s="754"/>
      <c r="Y32" s="154">
        <f>AB29</f>
        <v>1.73</v>
      </c>
      <c r="Z32" s="214"/>
      <c r="AA32" s="214"/>
      <c r="AB32" s="154"/>
      <c r="AC32" s="565"/>
      <c r="AD32" s="794"/>
      <c r="AE32" s="749"/>
      <c r="AF32" s="340"/>
      <c r="AG32" s="106"/>
      <c r="AI32" s="852"/>
      <c r="AJ32" s="852"/>
      <c r="AK32" s="113"/>
      <c r="AL32" s="221"/>
      <c r="AM32" s="149"/>
      <c r="AN32" s="221"/>
      <c r="AO32" s="221"/>
      <c r="AP32" s="110"/>
      <c r="AQ32" s="121"/>
      <c r="AR32" s="121"/>
      <c r="AS32" s="121"/>
      <c r="AT32" s="221"/>
      <c r="AU32" s="220"/>
      <c r="AV32" s="220"/>
      <c r="AW32" s="220"/>
      <c r="AX32" s="198"/>
      <c r="AY32" s="198"/>
      <c r="AZ32" s="198"/>
    </row>
    <row r="33" spans="1:52" s="4" customFormat="1">
      <c r="A33" s="884"/>
      <c r="B33" s="753" t="s">
        <v>294</v>
      </c>
      <c r="C33" s="754"/>
      <c r="D33" s="83"/>
      <c r="E33" s="215"/>
      <c r="F33" s="215"/>
      <c r="G33" s="215"/>
      <c r="H33" s="437"/>
      <c r="I33" s="753" t="s">
        <v>88</v>
      </c>
      <c r="J33" s="754"/>
      <c r="K33" s="83">
        <v>1</v>
      </c>
      <c r="L33" s="215"/>
      <c r="M33" s="215"/>
      <c r="N33" s="215"/>
      <c r="O33" s="468"/>
      <c r="P33" s="753" t="s">
        <v>88</v>
      </c>
      <c r="Q33" s="754"/>
      <c r="R33" s="83"/>
      <c r="S33" s="215"/>
      <c r="T33" s="215"/>
      <c r="U33" s="83"/>
      <c r="V33" s="566"/>
      <c r="W33" s="753" t="s">
        <v>88</v>
      </c>
      <c r="X33" s="754"/>
      <c r="Y33" s="83">
        <v>1</v>
      </c>
      <c r="Z33" s="215"/>
      <c r="AA33" s="215"/>
      <c r="AB33" s="83"/>
      <c r="AC33" s="566"/>
      <c r="AD33" s="794"/>
      <c r="AE33" s="749"/>
      <c r="AF33" s="344"/>
      <c r="AG33" s="106"/>
      <c r="AI33" s="852"/>
      <c r="AJ33" s="852"/>
      <c r="AK33" s="113"/>
      <c r="AL33" s="221"/>
      <c r="AM33" s="149"/>
      <c r="AN33" s="221"/>
      <c r="AO33" s="221"/>
      <c r="AP33" s="95"/>
      <c r="AQ33" s="95"/>
      <c r="AR33" s="95"/>
      <c r="AS33" s="95"/>
      <c r="AT33" s="221"/>
      <c r="AU33" s="149"/>
      <c r="AV33" s="220"/>
      <c r="AW33" s="220"/>
      <c r="AX33" s="198"/>
      <c r="AY33" s="198"/>
      <c r="AZ33" s="198"/>
    </row>
    <row r="34" spans="1:52" s="4" customFormat="1">
      <c r="A34" s="884"/>
      <c r="B34" s="850" t="s">
        <v>69</v>
      </c>
      <c r="C34" s="747"/>
      <c r="D34" s="103"/>
      <c r="E34" s="216"/>
      <c r="F34" s="216"/>
      <c r="G34" s="216"/>
      <c r="H34" s="438"/>
      <c r="I34" s="795" t="s">
        <v>10</v>
      </c>
      <c r="J34" s="796"/>
      <c r="K34" s="103"/>
      <c r="L34" s="216"/>
      <c r="M34" s="216"/>
      <c r="N34" s="216"/>
      <c r="O34" s="482"/>
      <c r="P34" s="795" t="s">
        <v>10</v>
      </c>
      <c r="Q34" s="796"/>
      <c r="R34" s="103"/>
      <c r="S34" s="216"/>
      <c r="T34" s="216"/>
      <c r="U34" s="103"/>
      <c r="V34" s="566"/>
      <c r="W34" s="795" t="s">
        <v>10</v>
      </c>
      <c r="X34" s="796"/>
      <c r="Y34" s="103"/>
      <c r="Z34" s="216"/>
      <c r="AA34" s="216"/>
      <c r="AB34" s="103"/>
      <c r="AC34" s="566"/>
      <c r="AD34" s="850"/>
      <c r="AE34" s="747"/>
      <c r="AF34" s="342"/>
      <c r="AG34" s="105"/>
      <c r="AI34" s="852"/>
      <c r="AJ34" s="852"/>
      <c r="AK34" s="107"/>
      <c r="AL34" s="111"/>
      <c r="AM34" s="149"/>
      <c r="AN34" s="130"/>
      <c r="AO34" s="130"/>
      <c r="AP34" s="130"/>
      <c r="AQ34" s="130"/>
      <c r="AR34" s="130"/>
      <c r="AS34" s="130"/>
      <c r="AT34" s="130"/>
      <c r="AU34" s="220"/>
    </row>
    <row r="35" spans="1:52" s="33" customFormat="1">
      <c r="A35" s="884"/>
      <c r="B35" s="897" t="s">
        <v>9</v>
      </c>
      <c r="C35" s="898"/>
      <c r="D35" s="93">
        <v>2.5</v>
      </c>
      <c r="E35" s="217"/>
      <c r="F35" s="217"/>
      <c r="G35" s="217"/>
      <c r="H35" s="439"/>
      <c r="I35" s="897" t="s">
        <v>9</v>
      </c>
      <c r="J35" s="898"/>
      <c r="K35" s="93" t="s">
        <v>180</v>
      </c>
      <c r="L35" s="217"/>
      <c r="M35" s="217"/>
      <c r="N35" s="217"/>
      <c r="O35" s="505"/>
      <c r="P35" s="897" t="s">
        <v>9</v>
      </c>
      <c r="Q35" s="898"/>
      <c r="R35" s="93" t="s">
        <v>103</v>
      </c>
      <c r="S35" s="217"/>
      <c r="T35" s="217"/>
      <c r="U35" s="93"/>
      <c r="V35" s="345"/>
      <c r="W35" s="897" t="s">
        <v>9</v>
      </c>
      <c r="X35" s="898"/>
      <c r="Y35" s="93" t="s">
        <v>103</v>
      </c>
      <c r="Z35" s="217"/>
      <c r="AA35" s="217"/>
      <c r="AB35" s="93"/>
      <c r="AC35" s="345"/>
      <c r="AD35" s="794"/>
      <c r="AE35" s="749"/>
      <c r="AF35" s="346"/>
      <c r="AG35" s="331"/>
      <c r="AI35" s="899"/>
      <c r="AJ35" s="899"/>
      <c r="AK35" s="108"/>
      <c r="AL35" s="129"/>
      <c r="AM35" s="34"/>
      <c r="AN35" s="130"/>
      <c r="AO35" s="130"/>
      <c r="AP35" s="95"/>
      <c r="AQ35" s="95"/>
      <c r="AR35" s="95"/>
      <c r="AS35" s="95"/>
      <c r="AT35" s="221"/>
      <c r="AU35" s="220"/>
    </row>
    <row r="36" spans="1:52" s="33" customFormat="1" ht="24" customHeight="1" thickBot="1">
      <c r="A36" s="885"/>
      <c r="B36" s="797" t="s">
        <v>52</v>
      </c>
      <c r="C36" s="798"/>
      <c r="D36" s="92">
        <f>D30*70+D31*75+D32*25+D33*60+D34*120+D35*45</f>
        <v>781.72222222222217</v>
      </c>
      <c r="E36" s="218"/>
      <c r="F36" s="218"/>
      <c r="G36" s="218"/>
      <c r="H36" s="521"/>
      <c r="I36" s="797" t="s">
        <v>52</v>
      </c>
      <c r="J36" s="798"/>
      <c r="K36" s="92">
        <f>K30*70+K31*75+K32*25+K33*60+K34*120+K35*45</f>
        <v>847.96374458874459</v>
      </c>
      <c r="L36" s="218"/>
      <c r="M36" s="218"/>
      <c r="N36" s="218"/>
      <c r="O36" s="514"/>
      <c r="P36" s="797" t="s">
        <v>52</v>
      </c>
      <c r="Q36" s="798"/>
      <c r="R36" s="92">
        <f>R30*70+R31*75+R32*25+R33*60+R34*120+R35*45</f>
        <v>772.32142857142856</v>
      </c>
      <c r="S36" s="218"/>
      <c r="T36" s="218"/>
      <c r="U36" s="92"/>
      <c r="V36" s="348"/>
      <c r="W36" s="797" t="s">
        <v>52</v>
      </c>
      <c r="X36" s="798"/>
      <c r="Y36" s="92">
        <f>Y30*70+Y31*75+Y32*25+Y33*60+Y34*120+Y35*45</f>
        <v>837.29995331465921</v>
      </c>
      <c r="Z36" s="218"/>
      <c r="AA36" s="218"/>
      <c r="AB36" s="92"/>
      <c r="AC36" s="348"/>
      <c r="AD36" s="810"/>
      <c r="AE36" s="790"/>
      <c r="AF36" s="347"/>
      <c r="AG36" s="349"/>
      <c r="AI36" s="34"/>
      <c r="AJ36" s="122"/>
      <c r="AK36" s="95"/>
      <c r="AL36" s="95"/>
      <c r="AM36" s="34"/>
      <c r="AN36" s="130"/>
      <c r="AO36" s="130"/>
      <c r="AP36" s="112"/>
      <c r="AQ36" s="112"/>
      <c r="AR36" s="112"/>
      <c r="AS36" s="112"/>
      <c r="AT36" s="221"/>
      <c r="AU36" s="220"/>
    </row>
    <row r="37" spans="1:52" s="671" customFormat="1" ht="23.25" customHeight="1">
      <c r="A37" s="670" t="s">
        <v>17</v>
      </c>
      <c r="B37" s="670"/>
      <c r="C37" s="670"/>
      <c r="D37" s="670"/>
      <c r="H37" s="672"/>
      <c r="I37" s="671" t="s">
        <v>18</v>
      </c>
      <c r="K37" s="670" t="s">
        <v>19</v>
      </c>
      <c r="O37" s="673"/>
      <c r="P37" s="670" t="s">
        <v>20</v>
      </c>
      <c r="Q37" s="670"/>
      <c r="R37" s="670"/>
      <c r="V37" s="670"/>
      <c r="W37" s="670"/>
      <c r="Y37" s="671" t="s">
        <v>21</v>
      </c>
      <c r="AH37" s="670"/>
      <c r="AI37" s="670"/>
      <c r="AJ37" s="684"/>
      <c r="AK37" s="685"/>
      <c r="AL37" s="685"/>
      <c r="AM37" s="39"/>
      <c r="AN37" s="686"/>
      <c r="AO37" s="686"/>
      <c r="AP37" s="687"/>
      <c r="AQ37" s="687"/>
      <c r="AR37" s="687"/>
      <c r="AS37" s="687"/>
      <c r="AT37" s="39"/>
      <c r="AU37" s="688"/>
    </row>
    <row r="38" spans="1:52" s="35" customFormat="1" ht="19.5">
      <c r="A38" s="709" t="s">
        <v>22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219"/>
      <c r="M38" s="219"/>
      <c r="N38" s="219"/>
      <c r="O38" s="477"/>
      <c r="P38" s="57"/>
      <c r="Q38" s="57"/>
      <c r="R38" s="57"/>
      <c r="S38" s="57"/>
      <c r="T38" s="57"/>
      <c r="U38" s="57"/>
      <c r="V38" s="57"/>
      <c r="W38" s="57"/>
      <c r="X38" s="55"/>
      <c r="AH38" s="55"/>
      <c r="AI38" s="55"/>
      <c r="AJ38" s="55"/>
      <c r="AK38" s="149"/>
      <c r="AL38" s="174"/>
      <c r="AM38" s="156"/>
      <c r="AN38" s="130"/>
      <c r="AO38" s="130"/>
      <c r="AP38" s="113"/>
      <c r="AQ38" s="113"/>
      <c r="AR38" s="113"/>
      <c r="AS38" s="113"/>
      <c r="AT38" s="221"/>
      <c r="AU38" s="220"/>
    </row>
    <row r="39" spans="1:52" s="37" customFormat="1" ht="19.5">
      <c r="A39" s="725" t="s">
        <v>12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5"/>
      <c r="Y39" s="36"/>
      <c r="Z39" s="36"/>
      <c r="AA39" s="36"/>
      <c r="AB39" s="36"/>
      <c r="AG39" s="36"/>
      <c r="AH39" s="802"/>
      <c r="AI39" s="110"/>
      <c r="AJ39" s="110"/>
      <c r="AK39" s="12"/>
      <c r="AL39" s="12"/>
      <c r="AM39" s="156"/>
      <c r="AN39" s="130"/>
      <c r="AO39" s="130"/>
      <c r="AP39" s="113"/>
      <c r="AQ39" s="113"/>
      <c r="AR39" s="113"/>
      <c r="AS39" s="113"/>
      <c r="AT39" s="221"/>
      <c r="AU39" s="220"/>
    </row>
    <row r="40" spans="1:52" s="37" customFormat="1" ht="19.5">
      <c r="A40" s="58" t="s">
        <v>11</v>
      </c>
      <c r="B40" s="58"/>
      <c r="C40" s="58"/>
      <c r="D40" s="36"/>
      <c r="E40" s="36"/>
      <c r="F40" s="36"/>
      <c r="G40" s="36"/>
      <c r="H40" s="442"/>
      <c r="I40" s="39"/>
      <c r="J40" s="39"/>
      <c r="K40" s="58"/>
      <c r="L40" s="36"/>
      <c r="M40" s="36"/>
      <c r="N40" s="36"/>
      <c r="O40" s="506"/>
      <c r="P40" s="39"/>
      <c r="Q40" s="39"/>
      <c r="R40" s="39"/>
      <c r="S40" s="36"/>
      <c r="T40" s="36"/>
      <c r="U40" s="36"/>
      <c r="V40" s="39"/>
      <c r="W40" s="40"/>
      <c r="X40" s="36"/>
      <c r="Y40" s="36"/>
      <c r="Z40" s="36"/>
      <c r="AA40" s="36"/>
      <c r="AB40" s="36"/>
      <c r="AG40" s="36"/>
      <c r="AH40" s="802"/>
      <c r="AI40" s="110"/>
      <c r="AJ40" s="95"/>
      <c r="AK40" s="12"/>
      <c r="AL40" s="12"/>
      <c r="AM40" s="113"/>
      <c r="AN40" s="130"/>
      <c r="AO40" s="130"/>
      <c r="AP40" s="107"/>
      <c r="AQ40" s="107"/>
      <c r="AR40" s="107"/>
      <c r="AS40" s="107"/>
      <c r="AT40" s="111"/>
      <c r="AU40" s="220"/>
    </row>
    <row r="41" spans="1:52">
      <c r="AG41" s="261"/>
      <c r="AH41" s="802"/>
      <c r="AI41" s="110"/>
      <c r="AJ41" s="95"/>
      <c r="AK41" s="12"/>
      <c r="AL41" s="12"/>
      <c r="AM41" s="261"/>
      <c r="AN41" s="131"/>
      <c r="AO41" s="131"/>
      <c r="AP41" s="108"/>
      <c r="AQ41" s="108"/>
      <c r="AR41" s="108"/>
      <c r="AS41" s="108"/>
      <c r="AT41" s="129"/>
      <c r="AU41" s="261"/>
    </row>
    <row r="42" spans="1:52">
      <c r="AG42" s="261"/>
      <c r="AH42" s="802"/>
      <c r="AI42" s="157"/>
      <c r="AJ42" s="95"/>
      <c r="AK42" s="12"/>
      <c r="AL42" s="12"/>
      <c r="AM42" s="261"/>
      <c r="AN42" s="261"/>
      <c r="AO42" s="261"/>
      <c r="AP42" s="261"/>
      <c r="AQ42" s="261"/>
      <c r="AR42" s="261"/>
      <c r="AS42" s="261"/>
      <c r="AT42" s="261"/>
      <c r="AU42" s="261"/>
    </row>
    <row r="43" spans="1:52">
      <c r="AG43" s="261"/>
      <c r="AH43" s="802"/>
      <c r="AI43" s="157"/>
      <c r="AJ43" s="95"/>
      <c r="AK43" s="12"/>
      <c r="AL43" s="12"/>
      <c r="AM43" s="261"/>
      <c r="AN43" s="261"/>
      <c r="AO43" s="261"/>
      <c r="AP43" s="261"/>
      <c r="AQ43" s="261"/>
      <c r="AR43" s="261"/>
      <c r="AS43" s="261"/>
      <c r="AT43" s="261"/>
      <c r="AU43" s="261"/>
    </row>
    <row r="44" spans="1:52"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</row>
  </sheetData>
  <mergeCells count="99">
    <mergeCell ref="A5:A6"/>
    <mergeCell ref="A22:A26"/>
    <mergeCell ref="A17:A21"/>
    <mergeCell ref="AE18:AE21"/>
    <mergeCell ref="AD22:AD26"/>
    <mergeCell ref="A12:A16"/>
    <mergeCell ref="Q23:Q26"/>
    <mergeCell ref="AI32:AJ32"/>
    <mergeCell ref="AI33:AJ33"/>
    <mergeCell ref="AI34:AJ34"/>
    <mergeCell ref="A7:A11"/>
    <mergeCell ref="AF29:AG29"/>
    <mergeCell ref="W29:X29"/>
    <mergeCell ref="AD29:AE29"/>
    <mergeCell ref="I29:J29"/>
    <mergeCell ref="W33:X33"/>
    <mergeCell ref="P32:Q32"/>
    <mergeCell ref="W32:X32"/>
    <mergeCell ref="AD33:AE33"/>
    <mergeCell ref="AD32:AE32"/>
    <mergeCell ref="B31:C31"/>
    <mergeCell ref="I31:J31"/>
    <mergeCell ref="P31:Q31"/>
    <mergeCell ref="AI35:AJ35"/>
    <mergeCell ref="A1:AG1"/>
    <mergeCell ref="D2:J2"/>
    <mergeCell ref="O2:V2"/>
    <mergeCell ref="X2:AG2"/>
    <mergeCell ref="B3:C3"/>
    <mergeCell ref="D3:H3"/>
    <mergeCell ref="I3:J3"/>
    <mergeCell ref="K3:O3"/>
    <mergeCell ref="P3:Q3"/>
    <mergeCell ref="R3:V3"/>
    <mergeCell ref="W3:X3"/>
    <mergeCell ref="Y3:AC3"/>
    <mergeCell ref="AH3:AI3"/>
    <mergeCell ref="AD3:AE3"/>
    <mergeCell ref="AF3:AG3"/>
    <mergeCell ref="AH39:AH43"/>
    <mergeCell ref="A38:K38"/>
    <mergeCell ref="A39:X39"/>
    <mergeCell ref="A29:A36"/>
    <mergeCell ref="B34:C34"/>
    <mergeCell ref="I34:J34"/>
    <mergeCell ref="P34:Q34"/>
    <mergeCell ref="AD34:AE34"/>
    <mergeCell ref="B33:C33"/>
    <mergeCell ref="AD31:AE31"/>
    <mergeCell ref="B32:C32"/>
    <mergeCell ref="AD30:AE30"/>
    <mergeCell ref="B29:C29"/>
    <mergeCell ref="P29:Q29"/>
    <mergeCell ref="I30:J30"/>
    <mergeCell ref="B30:C30"/>
    <mergeCell ref="AD36:AE36"/>
    <mergeCell ref="B35:C35"/>
    <mergeCell ref="I35:J35"/>
    <mergeCell ref="P35:Q35"/>
    <mergeCell ref="W35:X35"/>
    <mergeCell ref="AD35:AE35"/>
    <mergeCell ref="B36:C36"/>
    <mergeCell ref="I36:J36"/>
    <mergeCell ref="P36:Q36"/>
    <mergeCell ref="W36:X36"/>
    <mergeCell ref="P30:Q30"/>
    <mergeCell ref="W30:X30"/>
    <mergeCell ref="W31:X31"/>
    <mergeCell ref="I32:J32"/>
    <mergeCell ref="I33:J33"/>
    <mergeCell ref="P33:Q33"/>
    <mergeCell ref="W34:X34"/>
    <mergeCell ref="B22:B26"/>
    <mergeCell ref="P5:P6"/>
    <mergeCell ref="P17:P21"/>
    <mergeCell ref="P22:P26"/>
    <mergeCell ref="P7:P16"/>
    <mergeCell ref="I17:I21"/>
    <mergeCell ref="J18:J21"/>
    <mergeCell ref="I22:I26"/>
    <mergeCell ref="B17:B21"/>
    <mergeCell ref="B7:B11"/>
    <mergeCell ref="B5:B6"/>
    <mergeCell ref="I5:I6"/>
    <mergeCell ref="I7:I11"/>
    <mergeCell ref="I12:I16"/>
    <mergeCell ref="B12:B16"/>
    <mergeCell ref="C28:D28"/>
    <mergeCell ref="AD5:AD6"/>
    <mergeCell ref="AD7:AD11"/>
    <mergeCell ref="AD12:AD16"/>
    <mergeCell ref="AD17:AD21"/>
    <mergeCell ref="W7:W11"/>
    <mergeCell ref="W12:W16"/>
    <mergeCell ref="W17:W21"/>
    <mergeCell ref="X18:X21"/>
    <mergeCell ref="W22:W26"/>
    <mergeCell ref="W5:W6"/>
    <mergeCell ref="C18:C21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2024-10-07T11:03:11Z</cp:lastPrinted>
  <dcterms:created xsi:type="dcterms:W3CDTF">2005-05-16T01:42:21Z</dcterms:created>
  <dcterms:modified xsi:type="dcterms:W3CDTF">2024-10-08T01:19:52Z</dcterms:modified>
</cp:coreProperties>
</file>